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activeTab="4"/>
  </bookViews>
  <sheets>
    <sheet name="bežné výdavky" sheetId="1" r:id="rId1"/>
    <sheet name="kapitálové výdavky" sheetId="2" r:id="rId2"/>
    <sheet name="bežné  príjmy" sheetId="3" r:id="rId3"/>
    <sheet name="kapitálové príjmy" sheetId="4" r:id="rId4"/>
    <sheet name="rekapituálica" sheetId="5" r:id="rId5"/>
  </sheets>
  <calcPr calcId="125725"/>
</workbook>
</file>

<file path=xl/calcChain.xml><?xml version="1.0" encoding="utf-8"?>
<calcChain xmlns="http://schemas.openxmlformats.org/spreadsheetml/2006/main">
  <c r="P452" i="1"/>
  <c r="O452"/>
  <c r="P443"/>
  <c r="P428"/>
  <c r="O428"/>
  <c r="P413"/>
  <c r="P409"/>
  <c r="P419" s="1"/>
  <c r="O413"/>
  <c r="O409"/>
  <c r="O419" s="1"/>
  <c r="P397"/>
  <c r="P388"/>
  <c r="P407" s="1"/>
  <c r="O397"/>
  <c r="O388"/>
  <c r="O407" s="1"/>
  <c r="P381"/>
  <c r="P379"/>
  <c r="P371"/>
  <c r="P368" s="1"/>
  <c r="O381"/>
  <c r="O379"/>
  <c r="O371"/>
  <c r="O368" s="1"/>
  <c r="P361"/>
  <c r="O361"/>
  <c r="P360"/>
  <c r="O360"/>
  <c r="P346"/>
  <c r="O346"/>
  <c r="P341"/>
  <c r="O341"/>
  <c r="P336"/>
  <c r="O336"/>
  <c r="P329"/>
  <c r="P325"/>
  <c r="P331" s="1"/>
  <c r="P322"/>
  <c r="O329"/>
  <c r="O325"/>
  <c r="O322"/>
  <c r="O331" s="1"/>
  <c r="O320"/>
  <c r="P320"/>
  <c r="P312"/>
  <c r="P309"/>
  <c r="O312"/>
  <c r="O309"/>
  <c r="P302"/>
  <c r="P299"/>
  <c r="P306" s="1"/>
  <c r="O302"/>
  <c r="O299"/>
  <c r="O306" s="1"/>
  <c r="P295"/>
  <c r="P296" s="1"/>
  <c r="O296"/>
  <c r="O295"/>
  <c r="P288"/>
  <c r="P290" s="1"/>
  <c r="O290"/>
  <c r="O288"/>
  <c r="N288"/>
  <c r="P286"/>
  <c r="O286"/>
  <c r="P276"/>
  <c r="P271"/>
  <c r="P264"/>
  <c r="P261"/>
  <c r="O276"/>
  <c r="O271"/>
  <c r="O264"/>
  <c r="O261"/>
  <c r="P175"/>
  <c r="P152"/>
  <c r="P150"/>
  <c r="P146"/>
  <c r="P156" s="1"/>
  <c r="P131"/>
  <c r="P129" s="1"/>
  <c r="O131"/>
  <c r="O129"/>
  <c r="P126"/>
  <c r="O126"/>
  <c r="P113"/>
  <c r="P110"/>
  <c r="P120" s="1"/>
  <c r="O113"/>
  <c r="O110"/>
  <c r="O120" s="1"/>
  <c r="P96"/>
  <c r="P93"/>
  <c r="P103" s="1"/>
  <c r="O96"/>
  <c r="O93" s="1"/>
  <c r="O103" s="1"/>
  <c r="P75"/>
  <c r="P90" s="1"/>
  <c r="P176" s="1"/>
  <c r="O75"/>
  <c r="O90" s="1"/>
  <c r="P64"/>
  <c r="P59"/>
  <c r="P47"/>
  <c r="P40"/>
  <c r="O64"/>
  <c r="O59"/>
  <c r="O47"/>
  <c r="O40"/>
  <c r="P31"/>
  <c r="P28"/>
  <c r="P19"/>
  <c r="P15" s="1"/>
  <c r="O31"/>
  <c r="O28"/>
  <c r="O19"/>
  <c r="O15" s="1"/>
  <c r="N40"/>
  <c r="P256"/>
  <c r="P253"/>
  <c r="P251"/>
  <c r="P248"/>
  <c r="P259" s="1"/>
  <c r="O256"/>
  <c r="O253"/>
  <c r="O251"/>
  <c r="O248"/>
  <c r="O259" s="1"/>
  <c r="P225"/>
  <c r="P221"/>
  <c r="P217"/>
  <c r="P215"/>
  <c r="P213"/>
  <c r="P232" s="1"/>
  <c r="O225"/>
  <c r="O221"/>
  <c r="O217"/>
  <c r="O215"/>
  <c r="O232" s="1"/>
  <c r="O213"/>
  <c r="P202"/>
  <c r="O202"/>
  <c r="P195"/>
  <c r="P201" s="1"/>
  <c r="O195"/>
  <c r="O201" s="1"/>
  <c r="P189"/>
  <c r="O189"/>
  <c r="P182"/>
  <c r="O182"/>
  <c r="O175"/>
  <c r="N175"/>
  <c r="O93" i="3"/>
  <c r="N93"/>
  <c r="O83"/>
  <c r="O71" s="1"/>
  <c r="N83"/>
  <c r="N71" s="1"/>
  <c r="O59"/>
  <c r="O57"/>
  <c r="O39"/>
  <c r="O38" s="1"/>
  <c r="N59"/>
  <c r="N57"/>
  <c r="N39"/>
  <c r="N38"/>
  <c r="O28"/>
  <c r="O23"/>
  <c r="O15"/>
  <c r="O10"/>
  <c r="O8" s="1"/>
  <c r="N28"/>
  <c r="N23"/>
  <c r="N22" s="1"/>
  <c r="N15"/>
  <c r="N10"/>
  <c r="N452" i="1"/>
  <c r="N428"/>
  <c r="M83" i="3"/>
  <c r="N253" i="1"/>
  <c r="N131"/>
  <c r="N129" s="1"/>
  <c r="L23" i="4"/>
  <c r="M413" i="1"/>
  <c r="M360"/>
  <c r="M346"/>
  <c r="M302"/>
  <c r="M253"/>
  <c r="M175"/>
  <c r="M170"/>
  <c r="O25" i="2"/>
  <c r="O30" s="1"/>
  <c r="L19"/>
  <c r="K25"/>
  <c r="K30" s="1"/>
  <c r="K19"/>
  <c r="L443" i="1"/>
  <c r="L413"/>
  <c r="L409"/>
  <c r="L399"/>
  <c r="L397"/>
  <c r="L388"/>
  <c r="L381"/>
  <c r="L379"/>
  <c r="L371"/>
  <c r="L368" s="1"/>
  <c r="L360"/>
  <c r="L346"/>
  <c r="L356" s="1"/>
  <c r="L341"/>
  <c r="L329"/>
  <c r="L325"/>
  <c r="L322"/>
  <c r="L312"/>
  <c r="L309"/>
  <c r="L320" s="1"/>
  <c r="L302"/>
  <c r="L299"/>
  <c r="L295"/>
  <c r="L288"/>
  <c r="L290" s="1"/>
  <c r="L256"/>
  <c r="L253"/>
  <c r="L251"/>
  <c r="L248"/>
  <c r="L259" s="1"/>
  <c r="L225"/>
  <c r="L221"/>
  <c r="L217"/>
  <c r="L215"/>
  <c r="L213"/>
  <c r="L195"/>
  <c r="L201" s="1"/>
  <c r="L202" s="1"/>
  <c r="L189"/>
  <c r="L182"/>
  <c r="L175"/>
  <c r="L152"/>
  <c r="L150"/>
  <c r="L146"/>
  <c r="L126"/>
  <c r="L113"/>
  <c r="L110" s="1"/>
  <c r="L120" s="1"/>
  <c r="L96"/>
  <c r="L93" s="1"/>
  <c r="L103" s="1"/>
  <c r="L75"/>
  <c r="L64"/>
  <c r="L59"/>
  <c r="L47"/>
  <c r="L40"/>
  <c r="L31" s="1"/>
  <c r="L28"/>
  <c r="L19"/>
  <c r="L15" s="1"/>
  <c r="L14" i="4"/>
  <c r="L83" i="3"/>
  <c r="L73"/>
  <c r="L79"/>
  <c r="L61"/>
  <c r="L39"/>
  <c r="K71"/>
  <c r="P451" i="1" l="1"/>
  <c r="P453"/>
  <c r="O176"/>
  <c r="O453" s="1"/>
  <c r="O451"/>
  <c r="O22" i="3"/>
  <c r="N8"/>
  <c r="L407" i="1"/>
  <c r="L306"/>
  <c r="L90"/>
  <c r="L331"/>
  <c r="L419"/>
  <c r="L232"/>
  <c r="L336"/>
  <c r="L361" s="1"/>
  <c r="M399"/>
  <c r="O443"/>
  <c r="N443"/>
  <c r="N413"/>
  <c r="N409"/>
  <c r="N397"/>
  <c r="N388"/>
  <c r="N381"/>
  <c r="N379"/>
  <c r="N371"/>
  <c r="N368" s="1"/>
  <c r="N360"/>
  <c r="N346"/>
  <c r="N356" s="1"/>
  <c r="N341"/>
  <c r="N329"/>
  <c r="N325"/>
  <c r="N322"/>
  <c r="N312"/>
  <c r="N309"/>
  <c r="N320" s="1"/>
  <c r="N302"/>
  <c r="N299"/>
  <c r="N306" s="1"/>
  <c r="N295"/>
  <c r="N290"/>
  <c r="N276"/>
  <c r="N271"/>
  <c r="N264"/>
  <c r="N261"/>
  <c r="N256"/>
  <c r="N251"/>
  <c r="N248"/>
  <c r="N225"/>
  <c r="N221"/>
  <c r="N217"/>
  <c r="N215"/>
  <c r="N213"/>
  <c r="N195"/>
  <c r="N201" s="1"/>
  <c r="N202" s="1"/>
  <c r="N189"/>
  <c r="M182"/>
  <c r="O152"/>
  <c r="O150"/>
  <c r="O146"/>
  <c r="N152"/>
  <c r="N150"/>
  <c r="N146"/>
  <c r="N126"/>
  <c r="N113"/>
  <c r="N96"/>
  <c r="N93"/>
  <c r="N103" s="1"/>
  <c r="N75"/>
  <c r="N90" s="1"/>
  <c r="N176" s="1"/>
  <c r="N64"/>
  <c r="N59"/>
  <c r="N47"/>
  <c r="N31"/>
  <c r="N28"/>
  <c r="N19"/>
  <c r="N15" s="1"/>
  <c r="N25" i="2"/>
  <c r="N30" s="1"/>
  <c r="M25"/>
  <c r="M30" s="1"/>
  <c r="M71" i="3"/>
  <c r="M59"/>
  <c r="M57"/>
  <c r="M39"/>
  <c r="M38" s="1"/>
  <c r="M28"/>
  <c r="M23"/>
  <c r="M15"/>
  <c r="M10"/>
  <c r="J9" i="5"/>
  <c r="N120" i="1" l="1"/>
  <c r="N110"/>
  <c r="N286"/>
  <c r="N259"/>
  <c r="M22" i="3"/>
  <c r="M8"/>
  <c r="N156" i="1"/>
  <c r="O156"/>
  <c r="N419"/>
  <c r="N232"/>
  <c r="N331"/>
  <c r="N407"/>
  <c r="N336"/>
  <c r="M217"/>
  <c r="L25" i="2"/>
  <c r="L30" s="1"/>
  <c r="M443" i="1"/>
  <c r="M409"/>
  <c r="M397"/>
  <c r="M388"/>
  <c r="M381"/>
  <c r="M371"/>
  <c r="M368" s="1"/>
  <c r="M356"/>
  <c r="M341"/>
  <c r="M329"/>
  <c r="M325"/>
  <c r="M322"/>
  <c r="M312"/>
  <c r="M309"/>
  <c r="M299"/>
  <c r="M295"/>
  <c r="M288"/>
  <c r="M290" s="1"/>
  <c r="M276"/>
  <c r="M271"/>
  <c r="M264"/>
  <c r="M261"/>
  <c r="M256"/>
  <c r="M251"/>
  <c r="M248"/>
  <c r="M225"/>
  <c r="M221"/>
  <c r="M215"/>
  <c r="M213"/>
  <c r="M195"/>
  <c r="M201" s="1"/>
  <c r="M202" s="1"/>
  <c r="M189"/>
  <c r="N182"/>
  <c r="M152"/>
  <c r="M150"/>
  <c r="M131"/>
  <c r="M129" s="1"/>
  <c r="M126"/>
  <c r="M28"/>
  <c r="M19"/>
  <c r="M15" s="1"/>
  <c r="M75"/>
  <c r="M64"/>
  <c r="M59"/>
  <c r="M47"/>
  <c r="M40"/>
  <c r="M31" s="1"/>
  <c r="M96"/>
  <c r="M93" s="1"/>
  <c r="M103" s="1"/>
  <c r="M113"/>
  <c r="M110" s="1"/>
  <c r="M120" s="1"/>
  <c r="L59" i="3"/>
  <c r="L57"/>
  <c r="L38"/>
  <c r="L28"/>
  <c r="K57"/>
  <c r="J83"/>
  <c r="J73"/>
  <c r="J79"/>
  <c r="K59"/>
  <c r="J59"/>
  <c r="J57"/>
  <c r="K39"/>
  <c r="K38" s="1"/>
  <c r="J39"/>
  <c r="J38" s="1"/>
  <c r="K28"/>
  <c r="J28"/>
  <c r="L23"/>
  <c r="K23"/>
  <c r="J23"/>
  <c r="J22" s="1"/>
  <c r="L15"/>
  <c r="K15"/>
  <c r="J15"/>
  <c r="L10"/>
  <c r="K10"/>
  <c r="J10"/>
  <c r="I83"/>
  <c r="I79"/>
  <c r="I73"/>
  <c r="I71" s="1"/>
  <c r="I59"/>
  <c r="I57"/>
  <c r="I39"/>
  <c r="I38" s="1"/>
  <c r="I28"/>
  <c r="I23"/>
  <c r="I22" s="1"/>
  <c r="I15"/>
  <c r="I10"/>
  <c r="I8" s="1"/>
  <c r="I93" s="1"/>
  <c r="L452" i="1"/>
  <c r="L276"/>
  <c r="L271"/>
  <c r="J269"/>
  <c r="L264"/>
  <c r="L261"/>
  <c r="I217"/>
  <c r="J217"/>
  <c r="K217"/>
  <c r="L131"/>
  <c r="L129" s="1"/>
  <c r="L156" s="1"/>
  <c r="L176" s="1"/>
  <c r="K399"/>
  <c r="K397"/>
  <c r="K388"/>
  <c r="K381"/>
  <c r="K379"/>
  <c r="K371"/>
  <c r="K368" s="1"/>
  <c r="K360"/>
  <c r="K346"/>
  <c r="K356" s="1"/>
  <c r="K341"/>
  <c r="K336"/>
  <c r="K329"/>
  <c r="J329"/>
  <c r="K325"/>
  <c r="K322"/>
  <c r="K312"/>
  <c r="K309"/>
  <c r="K302"/>
  <c r="K299"/>
  <c r="K295"/>
  <c r="K288"/>
  <c r="K290" s="1"/>
  <c r="K276"/>
  <c r="K271"/>
  <c r="K264"/>
  <c r="K261"/>
  <c r="K256"/>
  <c r="K253"/>
  <c r="K251"/>
  <c r="K248"/>
  <c r="K225"/>
  <c r="K221"/>
  <c r="K215"/>
  <c r="K213"/>
  <c r="K195"/>
  <c r="K201" s="1"/>
  <c r="K202" s="1"/>
  <c r="K189"/>
  <c r="K182"/>
  <c r="K175"/>
  <c r="K152"/>
  <c r="K146"/>
  <c r="K150"/>
  <c r="K131"/>
  <c r="K129" s="1"/>
  <c r="K113"/>
  <c r="K110" s="1"/>
  <c r="K120" s="1"/>
  <c r="K96"/>
  <c r="K93" s="1"/>
  <c r="K103" s="1"/>
  <c r="K75"/>
  <c r="K64"/>
  <c r="K59"/>
  <c r="K47"/>
  <c r="K31"/>
  <c r="K28"/>
  <c r="K19"/>
  <c r="K15" s="1"/>
  <c r="I443"/>
  <c r="J436"/>
  <c r="J409"/>
  <c r="J397"/>
  <c r="J381"/>
  <c r="J379"/>
  <c r="J368"/>
  <c r="J360"/>
  <c r="J346"/>
  <c r="J356" s="1"/>
  <c r="J338"/>
  <c r="J341" s="1"/>
  <c r="J336"/>
  <c r="J325"/>
  <c r="J322"/>
  <c r="J312"/>
  <c r="J309"/>
  <c r="J302"/>
  <c r="J299"/>
  <c r="J295"/>
  <c r="J288"/>
  <c r="J290" s="1"/>
  <c r="J276"/>
  <c r="J271"/>
  <c r="J264"/>
  <c r="J261"/>
  <c r="J256"/>
  <c r="J253"/>
  <c r="J251"/>
  <c r="J225"/>
  <c r="J221"/>
  <c r="J215"/>
  <c r="J213"/>
  <c r="J195"/>
  <c r="I201" s="1"/>
  <c r="I202" s="1"/>
  <c r="I195"/>
  <c r="I170"/>
  <c r="J75"/>
  <c r="I40"/>
  <c r="I31" s="1"/>
  <c r="J31"/>
  <c r="J28"/>
  <c r="J15"/>
  <c r="I436"/>
  <c r="I413"/>
  <c r="I409"/>
  <c r="I399"/>
  <c r="I397"/>
  <c r="I388"/>
  <c r="I381"/>
  <c r="I379"/>
  <c r="I371"/>
  <c r="I368" s="1"/>
  <c r="I360"/>
  <c r="I346"/>
  <c r="I356" s="1"/>
  <c r="I338"/>
  <c r="I341" s="1"/>
  <c r="I103"/>
  <c r="I336"/>
  <c r="I329"/>
  <c r="I325"/>
  <c r="I322"/>
  <c r="I312"/>
  <c r="I309"/>
  <c r="I299"/>
  <c r="I302"/>
  <c r="I295"/>
  <c r="I288"/>
  <c r="I290" s="1"/>
  <c r="I276"/>
  <c r="I271"/>
  <c r="I264"/>
  <c r="I261"/>
  <c r="I256"/>
  <c r="I253"/>
  <c r="I251"/>
  <c r="I248"/>
  <c r="I225"/>
  <c r="I221"/>
  <c r="I215"/>
  <c r="I213"/>
  <c r="J189"/>
  <c r="I189"/>
  <c r="J182"/>
  <c r="I182"/>
  <c r="J175"/>
  <c r="I175"/>
  <c r="J146"/>
  <c r="I146"/>
  <c r="J152"/>
  <c r="I152"/>
  <c r="J150"/>
  <c r="I150"/>
  <c r="J131"/>
  <c r="J129" s="1"/>
  <c r="I131"/>
  <c r="I129" s="1"/>
  <c r="I156" s="1"/>
  <c r="I126"/>
  <c r="J126"/>
  <c r="J113"/>
  <c r="J110" s="1"/>
  <c r="J120" s="1"/>
  <c r="J96"/>
  <c r="J103" s="1"/>
  <c r="I64"/>
  <c r="I75"/>
  <c r="I59"/>
  <c r="I47"/>
  <c r="I19"/>
  <c r="I15" s="1"/>
  <c r="I28"/>
  <c r="M452" l="1"/>
  <c r="M419"/>
  <c r="N296"/>
  <c r="M93" i="3"/>
  <c r="M286" i="1"/>
  <c r="L286"/>
  <c r="L296" s="1"/>
  <c r="J201"/>
  <c r="J202" s="1"/>
  <c r="J286"/>
  <c r="J156"/>
  <c r="J176" s="1"/>
  <c r="M156"/>
  <c r="N361"/>
  <c r="N451" s="1"/>
  <c r="M259"/>
  <c r="K22" i="3"/>
  <c r="M336" i="1"/>
  <c r="M306"/>
  <c r="M320"/>
  <c r="M331"/>
  <c r="M407"/>
  <c r="M232"/>
  <c r="M90"/>
  <c r="M176" s="1"/>
  <c r="L22" i="3"/>
  <c r="J71"/>
  <c r="L8"/>
  <c r="K8"/>
  <c r="K93" s="1"/>
  <c r="J8"/>
  <c r="I320" i="1"/>
  <c r="I407"/>
  <c r="I428" s="1"/>
  <c r="J232"/>
  <c r="K306"/>
  <c r="K320"/>
  <c r="K331"/>
  <c r="K407"/>
  <c r="I306"/>
  <c r="I331"/>
  <c r="J259"/>
  <c r="J306"/>
  <c r="J331"/>
  <c r="J361" s="1"/>
  <c r="K259"/>
  <c r="K286"/>
  <c r="K232"/>
  <c r="K156"/>
  <c r="K90"/>
  <c r="I259"/>
  <c r="I286"/>
  <c r="I232"/>
  <c r="I90"/>
  <c r="I176" s="1"/>
  <c r="N453" l="1"/>
  <c r="J93" i="3"/>
  <c r="M361" i="1"/>
  <c r="M296"/>
  <c r="M453" s="1"/>
  <c r="I361"/>
  <c r="K361"/>
  <c r="K296"/>
  <c r="K176"/>
  <c r="I296"/>
  <c r="M451" l="1"/>
  <c r="L453"/>
  <c r="L451"/>
  <c r="L71" i="3"/>
  <c r="L93" s="1"/>
</calcChain>
</file>

<file path=xl/sharedStrings.xml><?xml version="1.0" encoding="utf-8"?>
<sst xmlns="http://schemas.openxmlformats.org/spreadsheetml/2006/main" count="1520" uniqueCount="626">
  <si>
    <t>Bežný rozpočet - výdavky</t>
  </si>
  <si>
    <t>PROGRAM č.1 Hlavná ekonomická činnosť</t>
  </si>
  <si>
    <t>Prvok</t>
  </si>
  <si>
    <t>Funkčná klasifik.</t>
  </si>
  <si>
    <t>Ekonom. Klasifik.</t>
  </si>
  <si>
    <t>Ukazovateľ</t>
  </si>
  <si>
    <t>€</t>
  </si>
  <si>
    <t xml:space="preserve">čerpanie rozpočtu </t>
  </si>
  <si>
    <t>rok 2013</t>
  </si>
  <si>
    <t>očakávaná skutočnosť</t>
  </si>
  <si>
    <t>rok 2014</t>
  </si>
  <si>
    <t>rozpočet</t>
  </si>
  <si>
    <t>rok 2015</t>
  </si>
  <si>
    <t>rok 2016</t>
  </si>
  <si>
    <t>Podprogram 1.1 Činnosť obecného úradu</t>
  </si>
  <si>
    <t>01.1.1.6</t>
  </si>
  <si>
    <t>611</t>
  </si>
  <si>
    <t>Tarifný plat</t>
  </si>
  <si>
    <t>1.1.2</t>
  </si>
  <si>
    <t>62</t>
  </si>
  <si>
    <t>Príspevky zamestnávateľa do poisťovní</t>
  </si>
  <si>
    <t>621</t>
  </si>
  <si>
    <t>623</t>
  </si>
  <si>
    <t>625</t>
  </si>
  <si>
    <t>Tarifný plat -stav.úrad KZ 111</t>
  </si>
  <si>
    <t>Tarifný plat -REGOB KZ 111</t>
  </si>
  <si>
    <t>Tarifný plat -zivotné prostredie KZ 111</t>
  </si>
  <si>
    <t>Tarifný plat -cestná doprava KZ 111</t>
  </si>
  <si>
    <t>Poistné do zdravotnej poisťovne</t>
  </si>
  <si>
    <t>Poistné do ostatných zdrav. poisťovní</t>
  </si>
  <si>
    <t>Poistné do ost.zdrv.poisť.-st.úrad KZ 111</t>
  </si>
  <si>
    <t>Poistné do sociálnej poiťovne</t>
  </si>
  <si>
    <t>001</t>
  </si>
  <si>
    <t>- nemocenské</t>
  </si>
  <si>
    <t>- nemocenské stav.úrad KZ 111</t>
  </si>
  <si>
    <t>002</t>
  </si>
  <si>
    <t>- starobné</t>
  </si>
  <si>
    <t>- úrazové poistenie</t>
  </si>
  <si>
    <t>003</t>
  </si>
  <si>
    <t>004</t>
  </si>
  <si>
    <t>- invalidné</t>
  </si>
  <si>
    <t>005</t>
  </si>
  <si>
    <t>007</t>
  </si>
  <si>
    <t>- poistenie v nezamestnanosti</t>
  </si>
  <si>
    <t>- poistenie do rezervného fondu</t>
  </si>
  <si>
    <t>627</t>
  </si>
  <si>
    <t>Príspevok do DDP</t>
  </si>
  <si>
    <t>1.1.4</t>
  </si>
  <si>
    <t>1.1.1</t>
  </si>
  <si>
    <t>1.1.3</t>
  </si>
  <si>
    <t>631</t>
  </si>
  <si>
    <t>Cestovné náhrady</t>
  </si>
  <si>
    <t>- cestovné náhrady tuzemské</t>
  </si>
  <si>
    <t>- cestovné náhrady zahraničné</t>
  </si>
  <si>
    <t>1.1.5</t>
  </si>
  <si>
    <t>632</t>
  </si>
  <si>
    <t>Energie, voda, komunikácie</t>
  </si>
  <si>
    <t>- elektrická energia, plyn</t>
  </si>
  <si>
    <t>- vodné, stočné</t>
  </si>
  <si>
    <t>poštovné a telekomunikačné služby</t>
  </si>
  <si>
    <t>- telekom. služby pevná linka+internet</t>
  </si>
  <si>
    <t>- telekom.služby mobily</t>
  </si>
  <si>
    <t>- poštovné, prenájom pošt. priečinku</t>
  </si>
  <si>
    <t>-poštovné,tel.služby REGOB KZ 111</t>
  </si>
  <si>
    <t>-poštovné,tel.služby stav.úrad KZ 111</t>
  </si>
  <si>
    <t>633</t>
  </si>
  <si>
    <t>Materiál</t>
  </si>
  <si>
    <t>- interiérové vybaveie</t>
  </si>
  <si>
    <t>- výpočtová technika, náhradné diely</t>
  </si>
  <si>
    <t>- telekomunikačná technika</t>
  </si>
  <si>
    <t>- prevádzkové stroje, prístroje, zariadenia</t>
  </si>
  <si>
    <t>006</t>
  </si>
  <si>
    <t>- všeob.mat.-kanc.potreby OU</t>
  </si>
  <si>
    <t>006 01</t>
  </si>
  <si>
    <t>- všeob.mat.-REGOB KZ 111</t>
  </si>
  <si>
    <t>009</t>
  </si>
  <si>
    <t>006 03</t>
  </si>
  <si>
    <t>- všeob.mat.-stavebný úrad KZ 111</t>
  </si>
  <si>
    <t>006 04</t>
  </si>
  <si>
    <t>- všeob.mat.- dotácia VÚC KZ 46</t>
  </si>
  <si>
    <t>- knihy, časopisy</t>
  </si>
  <si>
    <t>013</t>
  </si>
  <si>
    <t>- nehm.majetok - softvér, licencie</t>
  </si>
  <si>
    <t>016</t>
  </si>
  <si>
    <t>- reprezentačné výdavky</t>
  </si>
  <si>
    <t>634</t>
  </si>
  <si>
    <t>Dopravné (Seat)</t>
  </si>
  <si>
    <t>- palivá, oleje</t>
  </si>
  <si>
    <t>- servis, údržba</t>
  </si>
  <si>
    <t>- poistenie</t>
  </si>
  <si>
    <t>-poplatky - diaľničná známka</t>
  </si>
  <si>
    <t>1.1.6</t>
  </si>
  <si>
    <t>1.1.7</t>
  </si>
  <si>
    <t>Služby</t>
  </si>
  <si>
    <t>Rutinná a štandartná údržba</t>
  </si>
  <si>
    <t>1.1.8</t>
  </si>
  <si>
    <t>- údržba výpočtovej techniky</t>
  </si>
  <si>
    <t>- údržba prevadz.prístrojov</t>
  </si>
  <si>
    <t>- údržba budov</t>
  </si>
  <si>
    <t>1.1.9</t>
  </si>
  <si>
    <t>637</t>
  </si>
  <si>
    <t>- školenia</t>
  </si>
  <si>
    <t>- propagácia, inzercia, reklama</t>
  </si>
  <si>
    <t xml:space="preserve">-všeob.služby-technik PO, revízie </t>
  </si>
  <si>
    <t>- špec.služby- audit, preklady</t>
  </si>
  <si>
    <t>005 01</t>
  </si>
  <si>
    <t>- spracovanie miezd</t>
  </si>
  <si>
    <t>005 02</t>
  </si>
  <si>
    <t>- advokátske, komerčné, právne služby</t>
  </si>
  <si>
    <t>012</t>
  </si>
  <si>
    <t>- bankové poplatky, dane, clá</t>
  </si>
  <si>
    <t>014</t>
  </si>
  <si>
    <t>- stravovanie zamestnancov</t>
  </si>
  <si>
    <t>- prídel do sociálneho fondu</t>
  </si>
  <si>
    <t>027</t>
  </si>
  <si>
    <t>- odmeny na základe DOVP</t>
  </si>
  <si>
    <t>031</t>
  </si>
  <si>
    <t>- pokuty, penále</t>
  </si>
  <si>
    <t>Podprogram 1.2 Činnosť samosprávnych orgánov</t>
  </si>
  <si>
    <t>SPOLU 1.1</t>
  </si>
  <si>
    <t>1.2.1</t>
  </si>
  <si>
    <t>1.1.1.6</t>
  </si>
  <si>
    <t>1.2.2</t>
  </si>
  <si>
    <t>Poistné do ostatných poisťovní</t>
  </si>
  <si>
    <t>Poistné do sociálnej poisťovne</t>
  </si>
  <si>
    <t>Poistné do zdrav.poisťovne</t>
  </si>
  <si>
    <t>- úrazové</t>
  </si>
  <si>
    <t>- invalidné poistenie</t>
  </si>
  <si>
    <t>SPOLU 1.2</t>
  </si>
  <si>
    <t>Podprogram 1.3 Činnosť hlavného kontrolóra</t>
  </si>
  <si>
    <t>1.3.1</t>
  </si>
  <si>
    <t>SPOLU 1.3</t>
  </si>
  <si>
    <t>Podprogram 1.4 Členstvo v združeniach</t>
  </si>
  <si>
    <t>1.4.1</t>
  </si>
  <si>
    <t>642</t>
  </si>
  <si>
    <t>Ponitrianske združenie pre separ.zber</t>
  </si>
  <si>
    <t>ZMOS BA</t>
  </si>
  <si>
    <t>1.4.2</t>
  </si>
  <si>
    <t>1.4.3</t>
  </si>
  <si>
    <t>RVC Nitra</t>
  </si>
  <si>
    <t>SPOLU 1.4</t>
  </si>
  <si>
    <t>Podprogram 1.5 Matrika</t>
  </si>
  <si>
    <t>1.5.1</t>
  </si>
  <si>
    <t>1.3.3.0</t>
  </si>
  <si>
    <t>1.5.2</t>
  </si>
  <si>
    <t>1.5.3</t>
  </si>
  <si>
    <t>Poštové a telekomunikačné služby</t>
  </si>
  <si>
    <t>1.5.4</t>
  </si>
  <si>
    <t>- všeobecný materiál-kancel.potreby</t>
  </si>
  <si>
    <t>010</t>
  </si>
  <si>
    <t>- ošatné</t>
  </si>
  <si>
    <t>- všeob. materiál-kancel.potreby KZ 111</t>
  </si>
  <si>
    <t>1.5.5</t>
  </si>
  <si>
    <t>635</t>
  </si>
  <si>
    <t>Rutinná a štardartná údržba</t>
  </si>
  <si>
    <t>- prevádzkové stroje, prístroje,zariadenia</t>
  </si>
  <si>
    <t>1.5.6</t>
  </si>
  <si>
    <t>- školenie, kurzy</t>
  </si>
  <si>
    <t>- členské</t>
  </si>
  <si>
    <t>SPOLU 1.5</t>
  </si>
  <si>
    <t>Podprogram 1.6 Voľby</t>
  </si>
  <si>
    <t>1.6.1</t>
  </si>
  <si>
    <t>1.6.0.0</t>
  </si>
  <si>
    <t>Všeobecný materiál</t>
  </si>
  <si>
    <t>PHM</t>
  </si>
  <si>
    <t>Stravovanie</t>
  </si>
  <si>
    <t>026</t>
  </si>
  <si>
    <t>1.7.1</t>
  </si>
  <si>
    <t>1.7.0.0</t>
  </si>
  <si>
    <t>Splácanie úrokov ŠFRB</t>
  </si>
  <si>
    <t>SPOLU 1.6</t>
  </si>
  <si>
    <t>SPOLU 1.7</t>
  </si>
  <si>
    <t>PROGRAM č.2 OBRANA</t>
  </si>
  <si>
    <t>Podprogram 2.1 Civilná obrana</t>
  </si>
  <si>
    <t>2.1.1</t>
  </si>
  <si>
    <t>2.2.0.0</t>
  </si>
  <si>
    <t>Odmena skladníka CO</t>
  </si>
  <si>
    <t>PROGRAM č.3 Verejný poriadok a bezpečnosť</t>
  </si>
  <si>
    <t>Podprogram 3.1 Ochrana pred požiarmi</t>
  </si>
  <si>
    <t>3.1.1</t>
  </si>
  <si>
    <t>3.2.0.0</t>
  </si>
  <si>
    <t>Poistenie hasičského vozidla</t>
  </si>
  <si>
    <t>Transfer DHZ</t>
  </si>
  <si>
    <t>PROGRAM č.4 Ekonomická oblasť</t>
  </si>
  <si>
    <t>Podprogram 4.1 Všeobecná pracovná oblasť</t>
  </si>
  <si>
    <t>4.1.1</t>
  </si>
  <si>
    <t>4 5.1.1</t>
  </si>
  <si>
    <t>Podpora regionálnej zamestnanosti</t>
  </si>
  <si>
    <t>SPOLU 4.1</t>
  </si>
  <si>
    <t>Podprogram 4.5 Doprava</t>
  </si>
  <si>
    <t>4.5.1</t>
  </si>
  <si>
    <t>4.5.1.1</t>
  </si>
  <si>
    <t>006 10</t>
  </si>
  <si>
    <t>- údržba ciest - dotácia MDPK KZ 111</t>
  </si>
  <si>
    <t>- všeobecný materiál-dopravné značky</t>
  </si>
  <si>
    <t>4.5.2</t>
  </si>
  <si>
    <t>Transfery - ARRIVA</t>
  </si>
  <si>
    <t>SPOLU 4.5</t>
  </si>
  <si>
    <t xml:space="preserve"> VEREJNÝ PORIADOK</t>
  </si>
  <si>
    <t>SPOLU</t>
  </si>
  <si>
    <t xml:space="preserve"> OBRANA</t>
  </si>
  <si>
    <t>EKONOMICKÁ OBLASŤ</t>
  </si>
  <si>
    <t>PROGRAM č.5 Ochrana životného prostredia</t>
  </si>
  <si>
    <t>Podprogram 5.1 Nakladanie s odpadmi</t>
  </si>
  <si>
    <t>5.1.1</t>
  </si>
  <si>
    <t>5.1.0</t>
  </si>
  <si>
    <t>Energie</t>
  </si>
  <si>
    <t>- elektrická energia</t>
  </si>
  <si>
    <t>5.1.2</t>
  </si>
  <si>
    <t>5..1.3</t>
  </si>
  <si>
    <t>Rutiná a štandardná údržba</t>
  </si>
  <si>
    <t>5.1.4</t>
  </si>
  <si>
    <t>Opravy a údržba</t>
  </si>
  <si>
    <t>- údržba čerpadiel</t>
  </si>
  <si>
    <t>- čistenie kanalizácie (fekálie)</t>
  </si>
  <si>
    <t>5.1.5</t>
  </si>
  <si>
    <t>636</t>
  </si>
  <si>
    <t>Prenájom garáži v PD</t>
  </si>
  <si>
    <t>5.1.6</t>
  </si>
  <si>
    <t>- odvoz a likvidácia TKO</t>
  </si>
  <si>
    <t>004 01</t>
  </si>
  <si>
    <t>- veľkoobjemové kontajnery</t>
  </si>
  <si>
    <t>004 02</t>
  </si>
  <si>
    <t>004 13</t>
  </si>
  <si>
    <t>004 14</t>
  </si>
  <si>
    <t>- ČOV Branč</t>
  </si>
  <si>
    <t>004 30</t>
  </si>
  <si>
    <t>-prevádzka kanalizácie - Ekostaving</t>
  </si>
  <si>
    <t>015</t>
  </si>
  <si>
    <t>- poistenie traktora</t>
  </si>
  <si>
    <t>OCHRANA ŽIVOTNÉHO PROSTREDIA</t>
  </si>
  <si>
    <t>Podprogram 6.1 Rozvoj bývania</t>
  </si>
  <si>
    <t>6.1.1</t>
  </si>
  <si>
    <t>6.1.0</t>
  </si>
  <si>
    <t>6.1.2</t>
  </si>
  <si>
    <t>- čistiace potreby</t>
  </si>
  <si>
    <t>6.1.4</t>
  </si>
  <si>
    <t>Rutinná a štandardná údržba</t>
  </si>
  <si>
    <t>- budov, priestorov, objektov</t>
  </si>
  <si>
    <t>6.1.5</t>
  </si>
  <si>
    <t>- všeobecné služby</t>
  </si>
  <si>
    <t>- poistné</t>
  </si>
  <si>
    <t>SPOLU 6.1</t>
  </si>
  <si>
    <t>PROGRAM č.6 Bývanie a občianska vybavenosť</t>
  </si>
  <si>
    <t>Podprogram 6.2 Rozvoj obci</t>
  </si>
  <si>
    <t>6.2.1</t>
  </si>
  <si>
    <t>6.2.0</t>
  </si>
  <si>
    <t>- elektrická energia - park</t>
  </si>
  <si>
    <t>6.2.2</t>
  </si>
  <si>
    <t xml:space="preserve">- PHM traktor, hon, </t>
  </si>
  <si>
    <t>6.2.3</t>
  </si>
  <si>
    <t>PHM multicar</t>
  </si>
  <si>
    <t>6.2.4</t>
  </si>
  <si>
    <t>Rutinná a štandardná údržba ver.zelene</t>
  </si>
  <si>
    <t>- údržba kosačky</t>
  </si>
  <si>
    <t>-údržba verejnej zelene</t>
  </si>
  <si>
    <t>- údržba verejnej zelene KZ 111</t>
  </si>
  <si>
    <t>6.2.5</t>
  </si>
  <si>
    <t>- údržba parku a multifunkčného ihriska</t>
  </si>
  <si>
    <t>- poistné budov KD,ZS,TJ,MŠ,Požiar.</t>
  </si>
  <si>
    <t>6.2.6</t>
  </si>
  <si>
    <t>Bežné transfery</t>
  </si>
  <si>
    <t>SPOLU 6.2</t>
  </si>
  <si>
    <t>Podprogram 6.3 Zásobovanie vodou</t>
  </si>
  <si>
    <t>6.3.1</t>
  </si>
  <si>
    <t>6.3.0</t>
  </si>
  <si>
    <t>- prevádzka vod.zariadenia, vodov.prípojky</t>
  </si>
  <si>
    <t>SPOLU 6.3</t>
  </si>
  <si>
    <t>Podprogram 6.4 Verejné osvetlenie</t>
  </si>
  <si>
    <t>6.4.1</t>
  </si>
  <si>
    <t>6.4.0</t>
  </si>
  <si>
    <t>Elektrická energia</t>
  </si>
  <si>
    <t>6.4.2</t>
  </si>
  <si>
    <t>SPOLU 6.4</t>
  </si>
  <si>
    <t>PROGRAM č.7 Zdravotníctvo</t>
  </si>
  <si>
    <t>Podprogram 7.2 Ambulantná zdravotná starostlivosť</t>
  </si>
  <si>
    <t>BÝVANIE A OBČIANSKA VYBAVENOSŤ</t>
  </si>
  <si>
    <t>7.2.1</t>
  </si>
  <si>
    <t>- elektrická energia,plyn</t>
  </si>
  <si>
    <t>7.2.2</t>
  </si>
  <si>
    <t>ZDRAVOTNÍCTVO</t>
  </si>
  <si>
    <t>PROGRAM č.8 Šport, kultúra, náboženstvo</t>
  </si>
  <si>
    <t>Podprogram 8.1 Rekreačné a športové služby</t>
  </si>
  <si>
    <t>8.1.1</t>
  </si>
  <si>
    <t>8.1.0</t>
  </si>
  <si>
    <t>8.1.2</t>
  </si>
  <si>
    <t>- údržba futbalového ihriska</t>
  </si>
  <si>
    <t>8.1.3</t>
  </si>
  <si>
    <t>SPOLU 8.1</t>
  </si>
  <si>
    <t>8.2.1</t>
  </si>
  <si>
    <t>8.2.2</t>
  </si>
  <si>
    <t>- interiérové vybavenie</t>
  </si>
  <si>
    <t>- všeobecný materiál</t>
  </si>
  <si>
    <t>- hygienické a dezinf. potreby</t>
  </si>
  <si>
    <t>8.2.3</t>
  </si>
  <si>
    <t>8.2.4</t>
  </si>
  <si>
    <t>Športové a kultúrne podujatia</t>
  </si>
  <si>
    <t>rok  2018</t>
  </si>
  <si>
    <t>HLAVNÁ  EKONOMICKÁ  ČINNOSŤ</t>
  </si>
  <si>
    <t>- spotreba vody -park</t>
  </si>
  <si>
    <t>- všeobecný materiál - § 50 j KZ 111</t>
  </si>
  <si>
    <t>- dotácia - detské ihriská</t>
  </si>
  <si>
    <t>- externý manažment-mon.správa ZŠ</t>
  </si>
  <si>
    <t>Podprogram 8.3 Vysielacie služby</t>
  </si>
  <si>
    <t>8.3.1</t>
  </si>
  <si>
    <t>8.3.0</t>
  </si>
  <si>
    <t>637 002</t>
  </si>
  <si>
    <t>Transfer z VÚC</t>
  </si>
  <si>
    <t>Podprogram 8.2.0. Ostatné kultúrne služby</t>
  </si>
  <si>
    <t>8.2.0.</t>
  </si>
  <si>
    <t>8.3.2</t>
  </si>
  <si>
    <t>SPOLU 8.2.0.</t>
  </si>
  <si>
    <t>SPOLU 8.3</t>
  </si>
  <si>
    <t>8.4.1</t>
  </si>
  <si>
    <t>8.4.0</t>
  </si>
  <si>
    <t>8.4.2</t>
  </si>
  <si>
    <t>Aktualizácia softvéru</t>
  </si>
  <si>
    <t>8.4.3</t>
  </si>
  <si>
    <t>- údržba cintorínov, likvidácia odpadu</t>
  </si>
  <si>
    <t>8.4.4</t>
  </si>
  <si>
    <t>SPOLU 8.4</t>
  </si>
  <si>
    <t>Podprogram 8.6 Kultúrne  služby</t>
  </si>
  <si>
    <t>8.6.1</t>
  </si>
  <si>
    <t>8.6.0</t>
  </si>
  <si>
    <t>Všeobecné služby - kronika</t>
  </si>
  <si>
    <t>SPOLU 8.6</t>
  </si>
  <si>
    <t>ŠPORT, KULTÚRA, NÁBOŽENSTVO</t>
  </si>
  <si>
    <t>PROGRAM č.9 Vzdelávanie</t>
  </si>
  <si>
    <t>Podprogram 9.1 Predškolská výchova</t>
  </si>
  <si>
    <t>9.1.1</t>
  </si>
  <si>
    <t>9.1.2</t>
  </si>
  <si>
    <t>9.1.3</t>
  </si>
  <si>
    <t>- tuzemské</t>
  </si>
  <si>
    <t>9.1.4</t>
  </si>
  <si>
    <t>- vodné</t>
  </si>
  <si>
    <t>- poštové a telekomunikačné služby</t>
  </si>
  <si>
    <t>9.1.5</t>
  </si>
  <si>
    <t>006 1</t>
  </si>
  <si>
    <t>- čistiace a dezinfekčné potreby</t>
  </si>
  <si>
    <t>006 2</t>
  </si>
  <si>
    <t>- kancelárske potreby, tonery, tlačivá</t>
  </si>
  <si>
    <t xml:space="preserve">006 3 </t>
  </si>
  <si>
    <t>006 4</t>
  </si>
  <si>
    <t>- učebné akompenz. pomôcky</t>
  </si>
  <si>
    <t>- učebné a kompenz. pomôcky KZ 111</t>
  </si>
  <si>
    <t>- knihy a časopisy</t>
  </si>
  <si>
    <t>- OOPP</t>
  </si>
  <si>
    <t>011</t>
  </si>
  <si>
    <t>- potraviny a čaje</t>
  </si>
  <si>
    <t>9.1.6</t>
  </si>
  <si>
    <t>Rutinná a standardná údržba</t>
  </si>
  <si>
    <t>- budov , priestorov, objektov</t>
  </si>
  <si>
    <t>9.1.7</t>
  </si>
  <si>
    <t>Všeobecné služby</t>
  </si>
  <si>
    <t>- poplatky za školenie</t>
  </si>
  <si>
    <t>- stravovanie</t>
  </si>
  <si>
    <t>- prídel do SF</t>
  </si>
  <si>
    <t>- odmeny DOVP</t>
  </si>
  <si>
    <t>Transfer - hmotná núdza KZ 111</t>
  </si>
  <si>
    <t>Spolu 9.1.1</t>
  </si>
  <si>
    <t>Podprogram 9.1.2 Základné vzdelávanie</t>
  </si>
  <si>
    <t>Transfery</t>
  </si>
  <si>
    <t>Transfer - prenesený výkon KZ 111</t>
  </si>
  <si>
    <t>Transfer- HN, školské potreby KZ 111</t>
  </si>
  <si>
    <t>Transfer - vzdelávacie poukazy</t>
  </si>
  <si>
    <t>Základná škola - bežné výdavky</t>
  </si>
  <si>
    <t>- opravy havarijného stavu telocvične</t>
  </si>
  <si>
    <t>- externý manažment</t>
  </si>
  <si>
    <t>Podprogram 9.5 Školský klub</t>
  </si>
  <si>
    <t>9.5.0.1</t>
  </si>
  <si>
    <t>Spolu 9.5.0.1</t>
  </si>
  <si>
    <t>9.6.0.1</t>
  </si>
  <si>
    <t>Spolu 9.6.0.1</t>
  </si>
  <si>
    <t>VZDELÁVANIE</t>
  </si>
  <si>
    <t>Podprogram 9.6  Školská jedáleň</t>
  </si>
  <si>
    <t>PROGRAM č. 10 Sociálne služby</t>
  </si>
  <si>
    <t>Podprogram 10.2 Staroba</t>
  </si>
  <si>
    <t>10.2.2.1</t>
  </si>
  <si>
    <t>Transfer jednotlivcom</t>
  </si>
  <si>
    <t>001 02</t>
  </si>
  <si>
    <t>- posudky odkázanosti</t>
  </si>
  <si>
    <t>0</t>
  </si>
  <si>
    <t>Podprogram 10.7  Dávky sociálnej pomoci</t>
  </si>
  <si>
    <t>10.7.0.1</t>
  </si>
  <si>
    <t>Služby-jednorázová dávky v HN</t>
  </si>
  <si>
    <t>Náklady so.služieb-Kongregácia KZ 111</t>
  </si>
  <si>
    <t>Transfer-nenávratná sociálna výpomoc</t>
  </si>
  <si>
    <t>SOCIÁLNE  ZABEZPEČENIE</t>
  </si>
  <si>
    <t>BEŽNÉ  VÝDAVKY  SPOLU</t>
  </si>
  <si>
    <r>
      <t>BEŽNÉ  VÝDAVKY NA ŠKOLSTVO-</t>
    </r>
    <r>
      <rPr>
        <b/>
        <sz val="9"/>
        <color theme="1"/>
        <rFont val="Calibri"/>
        <family val="2"/>
        <charset val="238"/>
        <scheme val="minor"/>
      </rPr>
      <t>transfer</t>
    </r>
  </si>
  <si>
    <r>
      <t xml:space="preserve">BEŽNÉ  VÝDAVKY NA ŠKOLSTVO-bez </t>
    </r>
    <r>
      <rPr>
        <b/>
        <sz val="9"/>
        <color theme="1"/>
        <rFont val="Calibri"/>
        <family val="2"/>
        <charset val="238"/>
        <scheme val="minor"/>
      </rPr>
      <t>transferu</t>
    </r>
  </si>
  <si>
    <t>- softvérové práce</t>
  </si>
  <si>
    <t>- odchyt psov</t>
  </si>
  <si>
    <t>- topografická mapa</t>
  </si>
  <si>
    <t>Odmena - voľby</t>
  </si>
  <si>
    <t>Poistné do zdravotnej poisťovne- KZ 111</t>
  </si>
  <si>
    <t>Poistné do zdravotnej poisťovne KZ 41</t>
  </si>
  <si>
    <t>Poistné do ost. zdr.poisťovní KZ 111</t>
  </si>
  <si>
    <t>Poistné do ost. zdr.poisťovní KZ 41</t>
  </si>
  <si>
    <t>w</t>
  </si>
  <si>
    <t>Poistenie verejného osvetlenia</t>
  </si>
  <si>
    <t>- 100. výročie založania, všeobecné služby</t>
  </si>
  <si>
    <t>odmeny KZ 1161</t>
  </si>
  <si>
    <t>Spolu 9.1.2</t>
  </si>
  <si>
    <t>641</t>
  </si>
  <si>
    <t>- vlastné príjmy ZŠ</t>
  </si>
  <si>
    <t>transfer HN, školské potrevy KZ 111</t>
  </si>
  <si>
    <t>950</t>
  </si>
  <si>
    <t>Hmotná núdza MŠ KZ 111</t>
  </si>
  <si>
    <t>80</t>
  </si>
  <si>
    <t>- OOPP zamestnanci</t>
  </si>
  <si>
    <t>Konces.poplatky</t>
  </si>
  <si>
    <t>Podprogram 8.4 Náboženské služby</t>
  </si>
  <si>
    <t>100</t>
  </si>
  <si>
    <t>800</t>
  </si>
  <si>
    <t>- tel.služby- súkromné hovory</t>
  </si>
  <si>
    <t>Transfery na nemoc.dávky</t>
  </si>
  <si>
    <t>Cestovné</t>
  </si>
  <si>
    <t>4.5.3</t>
  </si>
  <si>
    <t>- pletivo na zberový dvor,smetné nádoby</t>
  </si>
  <si>
    <t>- údržba traktora, hona</t>
  </si>
  <si>
    <t>- údržba budov a objektov</t>
  </si>
  <si>
    <t>Poistenie dopr. prostriedkov</t>
  </si>
  <si>
    <t xml:space="preserve">Všeobecné služby </t>
  </si>
  <si>
    <t>Náhrada PN</t>
  </si>
  <si>
    <t>Bežný rozpočet - príjmy</t>
  </si>
  <si>
    <t>Daňové príjmy</t>
  </si>
  <si>
    <t>111</t>
  </si>
  <si>
    <t>Výnos dame poukázaný územ.samosprávam</t>
  </si>
  <si>
    <t>120</t>
  </si>
  <si>
    <t>Dane z majetku</t>
  </si>
  <si>
    <t>121</t>
  </si>
  <si>
    <t>daň z nehnuteľnosti</t>
  </si>
  <si>
    <t>- z pozemkov</t>
  </si>
  <si>
    <t>- zo stavieb</t>
  </si>
  <si>
    <t>- z bytov</t>
  </si>
  <si>
    <t>130</t>
  </si>
  <si>
    <t>133</t>
  </si>
  <si>
    <t>Dane za tovary a služby</t>
  </si>
  <si>
    <t>dane za špecifické služby</t>
  </si>
  <si>
    <t>- za psa</t>
  </si>
  <si>
    <t>- za nevyýherné automaty</t>
  </si>
  <si>
    <t>- za ubytovanie</t>
  </si>
  <si>
    <t>- za užívanie verejného priestranstva</t>
  </si>
  <si>
    <t>- za komunálne odpady</t>
  </si>
  <si>
    <t>200</t>
  </si>
  <si>
    <t>Nedaňové príjmy</t>
  </si>
  <si>
    <t>211</t>
  </si>
  <si>
    <t>Príjmy z podnikania a z vlastníctva</t>
  </si>
  <si>
    <t>- z prenajatých pozemkov</t>
  </si>
  <si>
    <t>- z budov: byty</t>
  </si>
  <si>
    <t xml:space="preserve">                  prenájom KD</t>
  </si>
  <si>
    <t xml:space="preserve">                  prenájom  budovy zdrav.strediska </t>
  </si>
  <si>
    <t>221</t>
  </si>
  <si>
    <t>Administratívne poplatky a iné poplatky</t>
  </si>
  <si>
    <t>- matričná činnosť</t>
  </si>
  <si>
    <t>- výrub stromov</t>
  </si>
  <si>
    <t>- rybárske lístky</t>
  </si>
  <si>
    <t>- správne poplatky - stavebný úrad</t>
  </si>
  <si>
    <t>rok 2017</t>
  </si>
  <si>
    <t>rok 2018</t>
  </si>
  <si>
    <t>222</t>
  </si>
  <si>
    <t>Pokuty, penále a iné sankcie</t>
  </si>
  <si>
    <t>223</t>
  </si>
  <si>
    <t>Poplatky z náhodnéh predaja a služieb</t>
  </si>
  <si>
    <t>223 001</t>
  </si>
  <si>
    <t>Za predaj výrobkov, tovarov a služieb</t>
  </si>
  <si>
    <t>- relácie v miestnom rozhlase</t>
  </si>
  <si>
    <t>- cintorínske poplatky</t>
  </si>
  <si>
    <t>- drobný stavebný odpad</t>
  </si>
  <si>
    <t>- opatrovateľská služba</t>
  </si>
  <si>
    <t>- predaj odpadových nádob</t>
  </si>
  <si>
    <t>- služby zdravotné stredisko+ vod. Prípojky</t>
  </si>
  <si>
    <t>- prenájom ihriska</t>
  </si>
  <si>
    <t>- donáška obedov</t>
  </si>
  <si>
    <t>- licencie za hracie automaty</t>
  </si>
  <si>
    <t>- prenájom obecného majetku</t>
  </si>
  <si>
    <t>- súkromné hovory</t>
  </si>
  <si>
    <t>- stravné lístky</t>
  </si>
  <si>
    <t>- upratovanie nebytových priestorov- bytovky</t>
  </si>
  <si>
    <t>- skladník CO</t>
  </si>
  <si>
    <t>223 002</t>
  </si>
  <si>
    <t>229</t>
  </si>
  <si>
    <t>Ďalšie administratívne poplatky</t>
  </si>
  <si>
    <t>229 001</t>
  </si>
  <si>
    <t>Za vypúšťanie odpadových vôd</t>
  </si>
  <si>
    <t>240</t>
  </si>
  <si>
    <t>Úroky z tuzemských vkladov</t>
  </si>
  <si>
    <t>243</t>
  </si>
  <si>
    <t>Z účov finančného hospodárenia</t>
  </si>
  <si>
    <t>300</t>
  </si>
  <si>
    <t>Granty a transfery</t>
  </si>
  <si>
    <t>311</t>
  </si>
  <si>
    <t>Grant SPP- detské ihriská</t>
  </si>
  <si>
    <t>312</t>
  </si>
  <si>
    <t>Transfery v rámci verejnej správy KZ 111</t>
  </si>
  <si>
    <t>- aktivačná činnosť</t>
  </si>
  <si>
    <t>- vojnové hroby</t>
  </si>
  <si>
    <t>- predškolská výchova</t>
  </si>
  <si>
    <t>- hmotná núdza</t>
  </si>
  <si>
    <t>- voľby</t>
  </si>
  <si>
    <t>008</t>
  </si>
  <si>
    <t>Transfery VÚC KZ 46</t>
  </si>
  <si>
    <t>- na podporu kultúry-Ivančanka</t>
  </si>
  <si>
    <t>- na porporu športu - Babie leto</t>
  </si>
  <si>
    <t>- na podporu kultúry-Myrta Marta</t>
  </si>
  <si>
    <t>Transfery na prenesený výkon</t>
  </si>
  <si>
    <t>- stavebný poriadok</t>
  </si>
  <si>
    <t>- REGOB</t>
  </si>
  <si>
    <t>- životné prostredie</t>
  </si>
  <si>
    <t>- cestná doprava a komunikácie</t>
  </si>
  <si>
    <t>- matrika</t>
  </si>
  <si>
    <t>- základná škola</t>
  </si>
  <si>
    <t>- vzdelávacie poukazy</t>
  </si>
  <si>
    <t>314</t>
  </si>
  <si>
    <t>Transfer NUCEM</t>
  </si>
  <si>
    <t>BEŽNÉ  PRÍJMY SPOLU</t>
  </si>
  <si>
    <t>- príjmy ZŠ</t>
  </si>
  <si>
    <t>Poplatky za materskú školu</t>
  </si>
  <si>
    <t>290</t>
  </si>
  <si>
    <t>320</t>
  </si>
  <si>
    <t>Tuzemské kapitálové granty a transfery</t>
  </si>
  <si>
    <t>322</t>
  </si>
  <si>
    <t>- dotácia na kanalizáciu</t>
  </si>
  <si>
    <t>Kapitálové príjmy spolu</t>
  </si>
  <si>
    <t>453</t>
  </si>
  <si>
    <t>Finančné prostriedky zapojené do rozpočtu</t>
  </si>
  <si>
    <t>Finančné operácie spolu</t>
  </si>
  <si>
    <t>- kamerový systém KZ 111</t>
  </si>
  <si>
    <t>- vybudovanie chodníka KZ 111</t>
  </si>
  <si>
    <t>Prevod zostatku FO roku 2014</t>
  </si>
  <si>
    <t>454</t>
  </si>
  <si>
    <t>Poistné do ostat.zdrav. poisťovní</t>
  </si>
  <si>
    <t>- separovaný zber</t>
  </si>
  <si>
    <t>1000</t>
  </si>
  <si>
    <t>Kapitálový rozpočet - výdavky</t>
  </si>
  <si>
    <t>Kanalizácia KZ 41</t>
  </si>
  <si>
    <t>Kanalizácia KZ 111</t>
  </si>
  <si>
    <t>Vybudovanie chodníka KZ 111</t>
  </si>
  <si>
    <t>Vybudovanie chodníka KZ 41</t>
  </si>
  <si>
    <t>ZŠ zateplenie školskej jedálne KZ 41</t>
  </si>
  <si>
    <t>ZŠ zateplenie školskej jedálne KZ 111</t>
  </si>
  <si>
    <t>Finančné operácie</t>
  </si>
  <si>
    <t>Splácanie istiny ŠFRB</t>
  </si>
  <si>
    <t>Splácanie istiny -bankový úver I.</t>
  </si>
  <si>
    <t>Spolu:</t>
  </si>
  <si>
    <t>Rozvoj obce</t>
  </si>
  <si>
    <t>Kamerový systém KZ 111</t>
  </si>
  <si>
    <t>Kamerový systém KZ 41</t>
  </si>
  <si>
    <t>Splácanie istiny -bankový úver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</si>
  <si>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</si>
  <si>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</si>
  <si>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</si>
  <si>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</si>
  <si>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</si>
  <si>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</si>
  <si>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</si>
  <si>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</si>
  <si>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</si>
  <si>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</si>
  <si>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</si>
  <si>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</si>
  <si>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</si>
  <si>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</si>
  <si>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Bežné výdavky - OÚ</t>
  </si>
  <si>
    <t>Kapitálové výdavky - OÚ</t>
  </si>
  <si>
    <t>Rozdiel</t>
  </si>
  <si>
    <t>Bežné príjmy - OÚ</t>
  </si>
  <si>
    <t>Kapitálové príjmy - OÚ</t>
  </si>
  <si>
    <t>Finančné operácie - príjmy</t>
  </si>
  <si>
    <t>Finančné operácie - výdavky</t>
  </si>
  <si>
    <t>Výdavky na školstvo-transfery</t>
  </si>
  <si>
    <t>Transfer-oprava kostola, Mis. kongr.-okná</t>
  </si>
  <si>
    <t>Návrh rozpočtu 2017</t>
  </si>
  <si>
    <t xml:space="preserve"> rozpočet </t>
  </si>
  <si>
    <t>- domové čísla</t>
  </si>
  <si>
    <t>292</t>
  </si>
  <si>
    <t>Ostatné príjmy z dobropisov</t>
  </si>
  <si>
    <t>rok 2019</t>
  </si>
  <si>
    <t>- Eustream-dotácia na ochranu ŽP</t>
  </si>
  <si>
    <t>Prevod zostatku FO roku 2015</t>
  </si>
  <si>
    <t>Nevyčerpané prostriedky roku 2014</t>
  </si>
  <si>
    <t>- predaj hmotného majetku</t>
  </si>
  <si>
    <t>Prevod nevyč.prostr.-vybudovanie chodníka</t>
  </si>
  <si>
    <t>Zapojenie RF</t>
  </si>
  <si>
    <t>Očakávaná</t>
  </si>
  <si>
    <t>skutočnosť</t>
  </si>
  <si>
    <r>
      <rPr>
        <b/>
        <sz val="10"/>
        <color theme="1"/>
        <rFont val="Calibri"/>
        <family val="2"/>
        <charset val="238"/>
      </rPr>
      <t>Očakávan</t>
    </r>
    <r>
      <rPr>
        <b/>
        <sz val="11"/>
        <color theme="1"/>
        <rFont val="Calibri"/>
        <family val="2"/>
        <charset val="238"/>
      </rPr>
      <t>á</t>
    </r>
  </si>
  <si>
    <r>
      <t>s</t>
    </r>
    <r>
      <rPr>
        <b/>
        <sz val="10"/>
        <color theme="1"/>
        <rFont val="Calibri"/>
        <family val="2"/>
        <charset val="238"/>
        <scheme val="minor"/>
      </rPr>
      <t>kutočnosť</t>
    </r>
  </si>
  <si>
    <t>Nákup motorového vozidla</t>
  </si>
  <si>
    <t>Splácanie autokredit</t>
  </si>
  <si>
    <t>Nákup kontajnera-grant Eustream</t>
  </si>
  <si>
    <t>Náhrada PN KZ 41</t>
  </si>
  <si>
    <t>Odmeny členom OVK KZ 111</t>
  </si>
  <si>
    <t>Odmeny pomocným zamestnancom KZ 41</t>
  </si>
  <si>
    <t>Splácanie úrokov banke</t>
  </si>
  <si>
    <t>Splácanie úrokov autokredit</t>
  </si>
  <si>
    <t>Špeciálny materiál KZ 71</t>
  </si>
  <si>
    <t>Špeciálny materiál KZ 41</t>
  </si>
  <si>
    <t>- údržba ciest a chodníkov</t>
  </si>
  <si>
    <t>- budov, priestorov, objektov FO KZ 46</t>
  </si>
  <si>
    <t>- oprava Urbárskej ulice</t>
  </si>
  <si>
    <t>- budov, priestorov, objektov RF</t>
  </si>
  <si>
    <t>Smetné nádoby</t>
  </si>
  <si>
    <t>- oprava brán a plotov</t>
  </si>
  <si>
    <t>Fotografie do kroniky</t>
  </si>
  <si>
    <t>2000</t>
  </si>
  <si>
    <t>Tarifný plat -register adries KZ 111</t>
  </si>
  <si>
    <t>len octávia</t>
  </si>
  <si>
    <t>1.4.4</t>
  </si>
  <si>
    <t>ZMOS NR</t>
  </si>
  <si>
    <t>Revízie</t>
  </si>
  <si>
    <t>Kapitálový rozpočet - prjmy</t>
  </si>
  <si>
    <t>traktor, vlečka (PZP,hav.)</t>
  </si>
  <si>
    <t>Podprogram 8.2.0. Klubové a kultúrne zariadenia</t>
  </si>
  <si>
    <t>pódium</t>
  </si>
  <si>
    <t>Rutinná a štandardná údržba ver. rozhlasu</t>
  </si>
  <si>
    <t>len ZŠ</t>
  </si>
  <si>
    <t>rok  2019</t>
  </si>
  <si>
    <t>;</t>
  </si>
  <si>
    <t>Caddy, Remi</t>
  </si>
  <si>
    <t xml:space="preserve">UNC, Multicar, Seat </t>
  </si>
  <si>
    <t>50</t>
  </si>
  <si>
    <t>Spolu rozpočet na rok 2017</t>
  </si>
  <si>
    <t xml:space="preserve">                              Rekapitulácia</t>
  </si>
  <si>
    <t>3000</t>
  </si>
</sst>
</file>

<file path=xl/styles.xml><?xml version="1.0" encoding="utf-8"?>
<styleSheet xmlns="http://schemas.openxmlformats.org/spreadsheetml/2006/main">
  <numFmts count="1">
    <numFmt numFmtId="164" formatCode="000\ 00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6">
    <xf numFmtId="0" fontId="0" fillId="0" borderId="0" xfId="0"/>
    <xf numFmtId="0" fontId="0" fillId="0" borderId="12" xfId="0" applyBorder="1"/>
    <xf numFmtId="49" fontId="3" fillId="0" borderId="8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12" xfId="0" applyNumberFormat="1" applyBorder="1"/>
    <xf numFmtId="49" fontId="6" fillId="0" borderId="12" xfId="0" applyNumberFormat="1" applyFont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3" fontId="0" fillId="0" borderId="0" xfId="0" applyNumberFormat="1" applyBorder="1"/>
    <xf numFmtId="49" fontId="3" fillId="0" borderId="16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/>
    <xf numFmtId="0" fontId="3" fillId="0" borderId="12" xfId="0" applyFont="1" applyBorder="1"/>
    <xf numFmtId="0" fontId="3" fillId="0" borderId="0" xfId="0" applyFont="1" applyBorder="1"/>
    <xf numFmtId="0" fontId="0" fillId="0" borderId="0" xfId="0" applyBorder="1"/>
    <xf numFmtId="49" fontId="6" fillId="0" borderId="16" xfId="0" applyNumberFormat="1" applyFont="1" applyBorder="1"/>
    <xf numFmtId="0" fontId="3" fillId="0" borderId="16" xfId="0" applyFont="1" applyBorder="1"/>
    <xf numFmtId="0" fontId="0" fillId="0" borderId="16" xfId="0" applyBorder="1"/>
    <xf numFmtId="3" fontId="0" fillId="0" borderId="21" xfId="0" applyNumberFormat="1" applyBorder="1"/>
    <xf numFmtId="49" fontId="3" fillId="0" borderId="13" xfId="0" applyNumberFormat="1" applyFont="1" applyBorder="1" applyAlignment="1"/>
    <xf numFmtId="49" fontId="6" fillId="0" borderId="13" xfId="0" applyNumberFormat="1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/>
    <xf numFmtId="3" fontId="0" fillId="0" borderId="22" xfId="0" applyNumberFormat="1" applyBorder="1"/>
    <xf numFmtId="49" fontId="3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/>
    <xf numFmtId="3" fontId="0" fillId="0" borderId="1" xfId="0" applyNumberFormat="1" applyBorder="1"/>
    <xf numFmtId="49" fontId="3" fillId="0" borderId="2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0" fillId="0" borderId="5" xfId="0" applyNumberFormat="1" applyBorder="1"/>
    <xf numFmtId="49" fontId="6" fillId="0" borderId="21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3" fillId="0" borderId="0" xfId="0" applyNumberFormat="1" applyFont="1" applyBorder="1" applyAlignment="1"/>
    <xf numFmtId="49" fontId="6" fillId="0" borderId="0" xfId="0" applyNumberFormat="1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49" fontId="5" fillId="0" borderId="8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3" fontId="3" fillId="0" borderId="21" xfId="0" applyNumberFormat="1" applyFont="1" applyBorder="1"/>
    <xf numFmtId="3" fontId="6" fillId="0" borderId="21" xfId="0" applyNumberFormat="1" applyFont="1" applyBorder="1"/>
    <xf numFmtId="3" fontId="3" fillId="0" borderId="12" xfId="0" applyNumberFormat="1" applyFont="1" applyBorder="1"/>
    <xf numFmtId="3" fontId="6" fillId="0" borderId="12" xfId="0" applyNumberFormat="1" applyFont="1" applyBorder="1"/>
    <xf numFmtId="49" fontId="6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/>
    <xf numFmtId="49" fontId="3" fillId="0" borderId="25" xfId="0" applyNumberFormat="1" applyFont="1" applyBorder="1" applyAlignment="1"/>
    <xf numFmtId="3" fontId="3" fillId="0" borderId="22" xfId="0" applyNumberFormat="1" applyFont="1" applyBorder="1"/>
    <xf numFmtId="3" fontId="3" fillId="0" borderId="1" xfId="0" applyNumberFormat="1" applyFont="1" applyBorder="1"/>
    <xf numFmtId="3" fontId="6" fillId="0" borderId="1" xfId="0" applyNumberFormat="1" applyFont="1" applyBorder="1"/>
    <xf numFmtId="0" fontId="9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/>
    <xf numFmtId="3" fontId="6" fillId="0" borderId="8" xfId="0" applyNumberFormat="1" applyFont="1" applyBorder="1"/>
    <xf numFmtId="3" fontId="3" fillId="0" borderId="14" xfId="0" applyNumberFormat="1" applyFont="1" applyBorder="1"/>
    <xf numFmtId="3" fontId="3" fillId="0" borderId="8" xfId="0" applyNumberFormat="1" applyFont="1" applyBorder="1"/>
    <xf numFmtId="3" fontId="3" fillId="0" borderId="21" xfId="0" applyNumberFormat="1" applyFont="1" applyBorder="1" applyAlignment="1"/>
    <xf numFmtId="3" fontId="3" fillId="0" borderId="12" xfId="0" applyNumberFormat="1" applyFont="1" applyBorder="1" applyAlignment="1"/>
    <xf numFmtId="49" fontId="10" fillId="0" borderId="8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/>
    <xf numFmtId="0" fontId="0" fillId="0" borderId="0" xfId="0" applyAlignment="1">
      <alignment horizontal="left"/>
    </xf>
    <xf numFmtId="49" fontId="3" fillId="0" borderId="12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6" fillId="6" borderId="1" xfId="0" applyFont="1" applyFill="1" applyBorder="1" applyAlignment="1">
      <alignment horizontal="center"/>
    </xf>
    <xf numFmtId="3" fontId="1" fillId="6" borderId="1" xfId="0" applyNumberFormat="1" applyFont="1" applyFill="1" applyBorder="1"/>
    <xf numFmtId="3" fontId="6" fillId="6" borderId="1" xfId="0" applyNumberFormat="1" applyFont="1" applyFill="1" applyBorder="1"/>
    <xf numFmtId="3" fontId="3" fillId="6" borderId="1" xfId="0" applyNumberFormat="1" applyFont="1" applyFill="1" applyBorder="1"/>
    <xf numFmtId="3" fontId="3" fillId="0" borderId="16" xfId="0" applyNumberFormat="1" applyFont="1" applyBorder="1"/>
    <xf numFmtId="49" fontId="3" fillId="0" borderId="0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3" fontId="0" fillId="0" borderId="28" xfId="0" applyNumberFormat="1" applyBorder="1"/>
    <xf numFmtId="3" fontId="0" fillId="0" borderId="29" xfId="0" applyNumberFormat="1" applyBorder="1"/>
    <xf numFmtId="3" fontId="1" fillId="0" borderId="1" xfId="0" applyNumberFormat="1" applyFont="1" applyFill="1" applyBorder="1"/>
    <xf numFmtId="49" fontId="6" fillId="0" borderId="8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6" fillId="0" borderId="21" xfId="0" applyNumberFormat="1" applyFont="1" applyFill="1" applyBorder="1" applyAlignment="1">
      <alignment horizontal="center"/>
    </xf>
    <xf numFmtId="3" fontId="3" fillId="0" borderId="21" xfId="0" applyNumberFormat="1" applyFont="1" applyFill="1" applyBorder="1"/>
    <xf numFmtId="3" fontId="0" fillId="0" borderId="0" xfId="0" applyNumberFormat="1" applyFont="1" applyBorder="1"/>
    <xf numFmtId="3" fontId="0" fillId="0" borderId="6" xfId="0" applyNumberFormat="1" applyBorder="1"/>
    <xf numFmtId="3" fontId="12" fillId="0" borderId="1" xfId="0" applyNumberFormat="1" applyFont="1" applyFill="1" applyBorder="1"/>
    <xf numFmtId="3" fontId="0" fillId="0" borderId="5" xfId="0" applyNumberFormat="1" applyFont="1" applyBorder="1"/>
    <xf numFmtId="49" fontId="3" fillId="0" borderId="21" xfId="0" applyNumberFormat="1" applyFont="1" applyFill="1" applyBorder="1" applyAlignment="1">
      <alignment horizontal="center"/>
    </xf>
    <xf numFmtId="3" fontId="6" fillId="0" borderId="0" xfId="0" applyNumberFormat="1" applyFont="1" applyBorder="1"/>
    <xf numFmtId="3" fontId="3" fillId="0" borderId="12" xfId="0" applyNumberFormat="1" applyFont="1" applyFill="1" applyBorder="1"/>
    <xf numFmtId="3" fontId="1" fillId="0" borderId="12" xfId="0" applyNumberFormat="1" applyFont="1" applyFill="1" applyBorder="1"/>
    <xf numFmtId="3" fontId="3" fillId="0" borderId="0" xfId="0" applyNumberFormat="1" applyFont="1" applyBorder="1"/>
    <xf numFmtId="0" fontId="5" fillId="5" borderId="4" xfId="0" applyFont="1" applyFill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Alignment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29" xfId="0" applyNumberFormat="1" applyFont="1" applyBorder="1"/>
    <xf numFmtId="49" fontId="3" fillId="0" borderId="12" xfId="0" applyNumberFormat="1" applyFont="1" applyBorder="1"/>
    <xf numFmtId="0" fontId="0" fillId="0" borderId="14" xfId="0" applyFont="1" applyBorder="1" applyAlignment="1"/>
    <xf numFmtId="0" fontId="0" fillId="0" borderId="1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3" fontId="6" fillId="0" borderId="29" xfId="0" applyNumberFormat="1" applyFont="1" applyBorder="1"/>
    <xf numFmtId="0" fontId="5" fillId="0" borderId="0" xfId="0" applyFont="1" applyFill="1" applyBorder="1" applyAlignment="1"/>
    <xf numFmtId="49" fontId="6" fillId="0" borderId="20" xfId="0" applyNumberFormat="1" applyFont="1" applyBorder="1" applyAlignment="1"/>
    <xf numFmtId="3" fontId="6" fillId="0" borderId="0" xfId="0" applyNumberFormat="1" applyFont="1" applyFill="1" applyBorder="1"/>
    <xf numFmtId="3" fontId="3" fillId="0" borderId="0" xfId="0" applyNumberFormat="1" applyFont="1" applyFill="1" applyBorder="1"/>
    <xf numFmtId="3" fontId="6" fillId="0" borderId="6" xfId="0" applyNumberFormat="1" applyFont="1" applyBorder="1"/>
    <xf numFmtId="3" fontId="3" fillId="0" borderId="6" xfId="0" applyNumberFormat="1" applyFont="1" applyBorder="1"/>
    <xf numFmtId="49" fontId="3" fillId="0" borderId="1" xfId="0" applyNumberFormat="1" applyFont="1" applyBorder="1"/>
    <xf numFmtId="49" fontId="6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3" fontId="3" fillId="0" borderId="14" xfId="0" applyNumberFormat="1" applyFont="1" applyFill="1" applyBorder="1"/>
    <xf numFmtId="49" fontId="6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3" fontId="3" fillId="0" borderId="6" xfId="0" applyNumberFormat="1" applyFont="1" applyFill="1" applyBorder="1"/>
    <xf numFmtId="3" fontId="6" fillId="0" borderId="6" xfId="0" applyNumberFormat="1" applyFont="1" applyFill="1" applyBorder="1"/>
    <xf numFmtId="3" fontId="6" fillId="0" borderId="12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3" fontId="3" fillId="0" borderId="29" xfId="0" applyNumberFormat="1" applyFont="1" applyFill="1" applyBorder="1"/>
    <xf numFmtId="49" fontId="5" fillId="0" borderId="12" xfId="0" applyNumberFormat="1" applyFont="1" applyFill="1" applyBorder="1" applyAlignment="1"/>
    <xf numFmtId="49" fontId="0" fillId="0" borderId="12" xfId="0" applyNumberFormat="1" applyFill="1" applyBorder="1" applyAlignment="1"/>
    <xf numFmtId="49" fontId="3" fillId="0" borderId="16" xfId="0" applyNumberFormat="1" applyFont="1" applyFill="1" applyBorder="1" applyAlignment="1">
      <alignment horizontal="center"/>
    </xf>
    <xf numFmtId="3" fontId="3" fillId="0" borderId="16" xfId="0" applyNumberFormat="1" applyFont="1" applyFill="1" applyBorder="1"/>
    <xf numFmtId="3" fontId="6" fillId="0" borderId="8" xfId="0" applyNumberFormat="1" applyFont="1" applyFill="1" applyBorder="1"/>
    <xf numFmtId="49" fontId="6" fillId="0" borderId="16" xfId="0" applyNumberFormat="1" applyFont="1" applyFill="1" applyBorder="1" applyAlignment="1">
      <alignment horizontal="center"/>
    </xf>
    <xf numFmtId="3" fontId="3" fillId="0" borderId="18" xfId="0" applyNumberFormat="1" applyFont="1" applyFill="1" applyBorder="1"/>
    <xf numFmtId="3" fontId="3" fillId="0" borderId="9" xfId="0" applyNumberFormat="1" applyFont="1" applyFill="1" applyBorder="1"/>
    <xf numFmtId="3" fontId="1" fillId="0" borderId="16" xfId="0" applyNumberFormat="1" applyFont="1" applyFill="1" applyBorder="1"/>
    <xf numFmtId="3" fontId="6" fillId="0" borderId="3" xfId="0" applyNumberFormat="1" applyFont="1" applyFill="1" applyBorder="1"/>
    <xf numFmtId="3" fontId="3" fillId="0" borderId="3" xfId="0" applyNumberFormat="1" applyFont="1" applyFill="1" applyBorder="1"/>
    <xf numFmtId="0" fontId="3" fillId="0" borderId="12" xfId="0" applyFont="1" applyBorder="1" applyAlignment="1">
      <alignment horizontal="center"/>
    </xf>
    <xf numFmtId="3" fontId="6" fillId="0" borderId="21" xfId="0" applyNumberFormat="1" applyFont="1" applyFill="1" applyBorder="1"/>
    <xf numFmtId="3" fontId="3" fillId="0" borderId="13" xfId="0" applyNumberFormat="1" applyFont="1" applyBorder="1"/>
    <xf numFmtId="3" fontId="3" fillId="0" borderId="23" xfId="0" applyNumberFormat="1" applyFont="1" applyBorder="1"/>
    <xf numFmtId="49" fontId="3" fillId="0" borderId="13" xfId="0" applyNumberFormat="1" applyFont="1" applyBorder="1" applyAlignment="1"/>
    <xf numFmtId="49" fontId="6" fillId="0" borderId="13" xfId="0" applyNumberFormat="1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5" fillId="5" borderId="4" xfId="0" applyFont="1" applyFill="1" applyBorder="1" applyAlignment="1"/>
    <xf numFmtId="49" fontId="0" fillId="0" borderId="14" xfId="0" applyNumberFormat="1" applyFont="1" applyBorder="1" applyAlignment="1"/>
    <xf numFmtId="49" fontId="0" fillId="0" borderId="15" xfId="0" applyNumberFormat="1" applyFont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1" fillId="0" borderId="14" xfId="0" applyNumberFormat="1" applyFont="1" applyBorder="1" applyAlignment="1"/>
    <xf numFmtId="49" fontId="1" fillId="0" borderId="15" xfId="0" applyNumberFormat="1" applyFont="1" applyBorder="1" applyAlignment="1"/>
    <xf numFmtId="49" fontId="0" fillId="0" borderId="14" xfId="0" applyNumberFormat="1" applyBorder="1" applyAlignment="1"/>
    <xf numFmtId="49" fontId="0" fillId="0" borderId="15" xfId="0" applyNumberFormat="1" applyBorder="1" applyAlignment="1"/>
    <xf numFmtId="49" fontId="6" fillId="0" borderId="9" xfId="0" applyNumberFormat="1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/>
    <xf numFmtId="3" fontId="7" fillId="6" borderId="1" xfId="0" applyNumberFormat="1" applyFont="1" applyFill="1" applyBorder="1"/>
    <xf numFmtId="49" fontId="6" fillId="6" borderId="5" xfId="0" applyNumberFormat="1" applyFont="1" applyFill="1" applyBorder="1" applyAlignment="1">
      <alignment horizontal="center"/>
    </xf>
    <xf numFmtId="49" fontId="3" fillId="6" borderId="5" xfId="0" applyNumberFormat="1" applyFont="1" applyFill="1" applyBorder="1" applyAlignment="1">
      <alignment horizontal="center"/>
    </xf>
    <xf numFmtId="3" fontId="1" fillId="6" borderId="5" xfId="0" applyNumberFormat="1" applyFont="1" applyFill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29" xfId="0" applyBorder="1"/>
    <xf numFmtId="3" fontId="7" fillId="0" borderId="8" xfId="0" applyNumberFormat="1" applyFont="1" applyFill="1" applyBorder="1" applyAlignment="1"/>
    <xf numFmtId="3" fontId="2" fillId="0" borderId="21" xfId="0" applyNumberFormat="1" applyFont="1" applyFill="1" applyBorder="1"/>
    <xf numFmtId="3" fontId="2" fillId="0" borderId="12" xfId="0" applyNumberFormat="1" applyFont="1" applyFill="1" applyBorder="1"/>
    <xf numFmtId="3" fontId="7" fillId="0" borderId="1" xfId="0" applyNumberFormat="1" applyFont="1" applyBorder="1"/>
    <xf numFmtId="49" fontId="3" fillId="0" borderId="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3" fontId="3" fillId="0" borderId="31" xfId="0" applyNumberFormat="1" applyFont="1" applyBorder="1"/>
    <xf numFmtId="49" fontId="3" fillId="0" borderId="29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/>
    <xf numFmtId="49" fontId="3" fillId="0" borderId="10" xfId="0" applyNumberFormat="1" applyFont="1" applyBorder="1" applyAlignment="1">
      <alignment horizontal="center"/>
    </xf>
    <xf numFmtId="3" fontId="3" fillId="0" borderId="10" xfId="0" applyNumberFormat="1" applyFont="1" applyBorder="1"/>
    <xf numFmtId="0" fontId="1" fillId="0" borderId="3" xfId="0" applyFont="1" applyBorder="1"/>
    <xf numFmtId="0" fontId="0" fillId="0" borderId="31" xfId="0" applyBorder="1"/>
    <xf numFmtId="49" fontId="3" fillId="0" borderId="2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49" fontId="3" fillId="0" borderId="7" xfId="0" applyNumberFormat="1" applyFont="1" applyBorder="1"/>
    <xf numFmtId="0" fontId="3" fillId="0" borderId="7" xfId="0" applyFont="1" applyBorder="1"/>
    <xf numFmtId="49" fontId="1" fillId="0" borderId="10" xfId="0" applyNumberFormat="1" applyFont="1" applyBorder="1" applyAlignment="1"/>
    <xf numFmtId="49" fontId="1" fillId="0" borderId="11" xfId="0" applyNumberFormat="1" applyFont="1" applyBorder="1" applyAlignment="1"/>
    <xf numFmtId="49" fontId="3" fillId="0" borderId="22" xfId="0" applyNumberFormat="1" applyFont="1" applyBorder="1"/>
    <xf numFmtId="3" fontId="6" fillId="0" borderId="22" xfId="0" applyNumberFormat="1" applyFont="1" applyBorder="1"/>
    <xf numFmtId="0" fontId="3" fillId="0" borderId="22" xfId="0" applyFont="1" applyBorder="1"/>
    <xf numFmtId="3" fontId="3" fillId="0" borderId="0" xfId="0" applyNumberFormat="1" applyFont="1"/>
    <xf numFmtId="49" fontId="3" fillId="0" borderId="0" xfId="0" applyNumberFormat="1" applyFont="1"/>
    <xf numFmtId="49" fontId="3" fillId="0" borderId="31" xfId="0" applyNumberFormat="1" applyFont="1" applyBorder="1"/>
    <xf numFmtId="0" fontId="3" fillId="0" borderId="14" xfId="0" applyFont="1" applyBorder="1"/>
    <xf numFmtId="49" fontId="3" fillId="0" borderId="8" xfId="0" applyNumberFormat="1" applyFont="1" applyBorder="1"/>
    <xf numFmtId="49" fontId="3" fillId="0" borderId="21" xfId="0" applyNumberFormat="1" applyFont="1" applyBorder="1"/>
    <xf numFmtId="0" fontId="3" fillId="0" borderId="31" xfId="0" applyFont="1" applyBorder="1"/>
    <xf numFmtId="0" fontId="3" fillId="0" borderId="1" xfId="0" applyFont="1" applyBorder="1" applyAlignment="1">
      <alignment horizontal="center"/>
    </xf>
    <xf numFmtId="3" fontId="6" fillId="0" borderId="7" xfId="0" applyNumberFormat="1" applyFont="1" applyBorder="1"/>
    <xf numFmtId="0" fontId="3" fillId="0" borderId="10" xfId="0" applyFont="1" applyBorder="1"/>
    <xf numFmtId="0" fontId="6" fillId="0" borderId="10" xfId="0" applyFont="1" applyBorder="1"/>
    <xf numFmtId="49" fontId="0" fillId="0" borderId="0" xfId="0" applyNumberFormat="1"/>
    <xf numFmtId="49" fontId="0" fillId="0" borderId="18" xfId="0" applyNumberFormat="1" applyBorder="1"/>
    <xf numFmtId="0" fontId="6" fillId="0" borderId="8" xfId="0" applyFont="1" applyBorder="1" applyAlignment="1">
      <alignment horizontal="center"/>
    </xf>
    <xf numFmtId="49" fontId="0" fillId="0" borderId="16" xfId="0" applyNumberFormat="1" applyBorder="1"/>
    <xf numFmtId="0" fontId="6" fillId="0" borderId="8" xfId="0" applyFont="1" applyBorder="1"/>
    <xf numFmtId="0" fontId="6" fillId="0" borderId="12" xfId="0" applyFont="1" applyBorder="1"/>
    <xf numFmtId="0" fontId="3" fillId="0" borderId="8" xfId="0" applyFont="1" applyBorder="1"/>
    <xf numFmtId="49" fontId="6" fillId="0" borderId="12" xfId="0" applyNumberFormat="1" applyFont="1" applyBorder="1" applyAlignment="1">
      <alignment horizontal="right"/>
    </xf>
    <xf numFmtId="49" fontId="3" fillId="0" borderId="11" xfId="0" applyNumberFormat="1" applyFont="1" applyBorder="1"/>
    <xf numFmtId="0" fontId="3" fillId="0" borderId="14" xfId="0" applyNumberFormat="1" applyFont="1" applyBorder="1"/>
    <xf numFmtId="49" fontId="3" fillId="0" borderId="15" xfId="0" applyNumberFormat="1" applyFont="1" applyBorder="1"/>
    <xf numFmtId="49" fontId="0" fillId="0" borderId="16" xfId="0" applyNumberForma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1" fillId="0" borderId="6" xfId="0" applyNumberFormat="1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0" fillId="4" borderId="5" xfId="0" applyFill="1" applyBorder="1"/>
    <xf numFmtId="49" fontId="3" fillId="0" borderId="14" xfId="0" applyNumberFormat="1" applyFont="1" applyBorder="1"/>
    <xf numFmtId="0" fontId="7" fillId="0" borderId="26" xfId="0" applyFont="1" applyBorder="1"/>
    <xf numFmtId="3" fontId="0" fillId="0" borderId="36" xfId="0" applyNumberFormat="1" applyBorder="1"/>
    <xf numFmtId="3" fontId="0" fillId="0" borderId="31" xfId="0" applyNumberFormat="1" applyBorder="1"/>
    <xf numFmtId="49" fontId="10" fillId="0" borderId="21" xfId="0" applyNumberFormat="1" applyFont="1" applyFill="1" applyBorder="1" applyAlignment="1">
      <alignment horizontal="center"/>
    </xf>
    <xf numFmtId="3" fontId="11" fillId="0" borderId="21" xfId="0" applyNumberFormat="1" applyFont="1" applyBorder="1" applyAlignment="1"/>
    <xf numFmtId="0" fontId="3" fillId="0" borderId="21" xfId="0" applyFont="1" applyBorder="1" applyAlignment="1"/>
    <xf numFmtId="3" fontId="1" fillId="0" borderId="31" xfId="0" applyNumberFormat="1" applyFont="1" applyBorder="1"/>
    <xf numFmtId="49" fontId="6" fillId="0" borderId="16" xfId="0" applyNumberFormat="1" applyFont="1" applyBorder="1" applyAlignment="1">
      <alignment horizontal="center"/>
    </xf>
    <xf numFmtId="0" fontId="5" fillId="0" borderId="8" xfId="0" applyFont="1" applyFill="1" applyBorder="1" applyAlignment="1"/>
    <xf numFmtId="49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3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3" fillId="0" borderId="21" xfId="0" applyFont="1" applyBorder="1"/>
    <xf numFmtId="49" fontId="3" fillId="0" borderId="3" xfId="0" applyNumberFormat="1" applyFont="1" applyBorder="1"/>
    <xf numFmtId="49" fontId="3" fillId="0" borderId="6" xfId="0" applyNumberFormat="1" applyFont="1" applyBorder="1"/>
    <xf numFmtId="49" fontId="3" fillId="0" borderId="8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right"/>
    </xf>
    <xf numFmtId="0" fontId="6" fillId="0" borderId="8" xfId="0" applyNumberFormat="1" applyFont="1" applyBorder="1" applyAlignment="1">
      <alignment horizontal="center"/>
    </xf>
    <xf numFmtId="0" fontId="3" fillId="0" borderId="12" xfId="0" applyNumberFormat="1" applyFont="1" applyBorder="1"/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30" xfId="0" applyNumberFormat="1" applyFont="1" applyBorder="1"/>
    <xf numFmtId="0" fontId="3" fillId="0" borderId="15" xfId="0" applyNumberFormat="1" applyFont="1" applyBorder="1"/>
    <xf numFmtId="0" fontId="3" fillId="0" borderId="8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3" fontId="6" fillId="6" borderId="3" xfId="0" applyNumberFormat="1" applyFont="1" applyFill="1" applyBorder="1"/>
    <xf numFmtId="3" fontId="6" fillId="6" borderId="5" xfId="0" applyNumberFormat="1" applyFont="1" applyFill="1" applyBorder="1"/>
    <xf numFmtId="0" fontId="3" fillId="0" borderId="0" xfId="0" applyFont="1" applyBorder="1" applyAlignment="1">
      <alignment horizontal="center"/>
    </xf>
    <xf numFmtId="49" fontId="3" fillId="0" borderId="14" xfId="0" applyNumberFormat="1" applyFont="1" applyBorder="1"/>
    <xf numFmtId="49" fontId="3" fillId="0" borderId="13" xfId="0" applyNumberFormat="1" applyFont="1" applyBorder="1"/>
    <xf numFmtId="49" fontId="3" fillId="0" borderId="15" xfId="0" applyNumberFormat="1" applyFont="1" applyBorder="1"/>
    <xf numFmtId="0" fontId="6" fillId="0" borderId="1" xfId="0" applyFont="1" applyBorder="1"/>
    <xf numFmtId="3" fontId="15" fillId="6" borderId="1" xfId="0" applyNumberFormat="1" applyFont="1" applyFill="1" applyBorder="1"/>
    <xf numFmtId="3" fontId="7" fillId="0" borderId="12" xfId="0" applyNumberFormat="1" applyFont="1" applyFill="1" applyBorder="1" applyAlignment="1"/>
    <xf numFmtId="3" fontId="6" fillId="0" borderId="9" xfId="0" applyNumberFormat="1" applyFont="1" applyFill="1" applyBorder="1"/>
    <xf numFmtId="3" fontId="6" fillId="0" borderId="20" xfId="0" applyNumberFormat="1" applyFont="1" applyBorder="1"/>
    <xf numFmtId="3" fontId="6" fillId="0" borderId="23" xfId="0" applyNumberFormat="1" applyFont="1" applyBorder="1"/>
    <xf numFmtId="3" fontId="6" fillId="0" borderId="16" xfId="0" applyNumberFormat="1" applyFont="1" applyFill="1" applyBorder="1"/>
    <xf numFmtId="0" fontId="3" fillId="0" borderId="36" xfId="0" applyFont="1" applyBorder="1"/>
    <xf numFmtId="0" fontId="3" fillId="0" borderId="5" xfId="0" applyFont="1" applyBorder="1"/>
    <xf numFmtId="0" fontId="6" fillId="0" borderId="2" xfId="0" applyFont="1" applyBorder="1"/>
    <xf numFmtId="3" fontId="6" fillId="0" borderId="2" xfId="0" applyNumberFormat="1" applyFont="1" applyFill="1" applyBorder="1"/>
    <xf numFmtId="3" fontId="6" fillId="0" borderId="1" xfId="0" applyNumberFormat="1" applyFont="1" applyFill="1" applyBorder="1"/>
    <xf numFmtId="49" fontId="3" fillId="0" borderId="16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  <xf numFmtId="49" fontId="6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3" fontId="6" fillId="0" borderId="12" xfId="0" applyNumberFormat="1" applyFont="1" applyFill="1" applyBorder="1" applyAlignment="1"/>
    <xf numFmtId="0" fontId="3" fillId="0" borderId="12" xfId="0" applyFont="1" applyFill="1" applyBorder="1" applyAlignment="1"/>
    <xf numFmtId="3" fontId="6" fillId="0" borderId="38" xfId="0" applyNumberFormat="1" applyFont="1" applyBorder="1"/>
    <xf numFmtId="0" fontId="0" fillId="0" borderId="0" xfId="0" applyAlignment="1">
      <alignment horizontal="right"/>
    </xf>
    <xf numFmtId="49" fontId="6" fillId="0" borderId="0" xfId="0" applyNumberFormat="1" applyFont="1" applyBorder="1" applyAlignment="1"/>
    <xf numFmtId="0" fontId="1" fillId="0" borderId="0" xfId="0" applyFont="1" applyBorder="1" applyAlignment="1"/>
    <xf numFmtId="0" fontId="5" fillId="5" borderId="4" xfId="0" applyFont="1" applyFill="1" applyBorder="1" applyAlignment="1"/>
    <xf numFmtId="49" fontId="3" fillId="0" borderId="0" xfId="0" applyNumberFormat="1" applyFont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Border="1" applyAlignment="1"/>
    <xf numFmtId="0" fontId="0" fillId="0" borderId="0" xfId="0" applyBorder="1" applyAlignment="1"/>
    <xf numFmtId="49" fontId="1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3" fontId="10" fillId="6" borderId="1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28" xfId="0" applyBorder="1"/>
    <xf numFmtId="0" fontId="0" fillId="0" borderId="30" xfId="0" applyBorder="1"/>
    <xf numFmtId="0" fontId="0" fillId="0" borderId="2" xfId="0" applyBorder="1"/>
    <xf numFmtId="0" fontId="16" fillId="0" borderId="3" xfId="0" applyFont="1" applyBorder="1" applyAlignment="1">
      <alignment horizontal="center"/>
    </xf>
    <xf numFmtId="0" fontId="0" fillId="0" borderId="4" xfId="0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3" fontId="4" fillId="0" borderId="38" xfId="0" applyNumberFormat="1" applyFont="1" applyBorder="1" applyAlignment="1">
      <alignment horizontal="right"/>
    </xf>
    <xf numFmtId="3" fontId="4" fillId="0" borderId="2" xfId="0" applyNumberFormat="1" applyFont="1" applyBorder="1"/>
    <xf numFmtId="3" fontId="1" fillId="0" borderId="3" xfId="0" applyNumberFormat="1" applyFont="1" applyBorder="1"/>
    <xf numFmtId="0" fontId="1" fillId="0" borderId="29" xfId="0" applyFont="1" applyBorder="1"/>
    <xf numFmtId="0" fontId="1" fillId="0" borderId="0" xfId="0" applyFont="1" applyBorder="1"/>
    <xf numFmtId="0" fontId="7" fillId="0" borderId="0" xfId="0" applyFont="1" applyBorder="1" applyAlignment="1"/>
    <xf numFmtId="3" fontId="6" fillId="0" borderId="16" xfId="0" applyNumberFormat="1" applyFont="1" applyBorder="1"/>
    <xf numFmtId="0" fontId="5" fillId="2" borderId="31" xfId="0" applyFont="1" applyFill="1" applyBorder="1" applyAlignment="1"/>
    <xf numFmtId="0" fontId="5" fillId="2" borderId="37" xfId="0" applyFont="1" applyFill="1" applyBorder="1" applyAlignment="1"/>
    <xf numFmtId="49" fontId="3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7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3" fontId="15" fillId="0" borderId="21" xfId="0" applyNumberFormat="1" applyFont="1" applyBorder="1" applyAlignment="1"/>
    <xf numFmtId="0" fontId="15" fillId="0" borderId="0" xfId="0" applyFont="1" applyBorder="1"/>
    <xf numFmtId="0" fontId="5" fillId="2" borderId="38" xfId="0" applyFont="1" applyFill="1" applyBorder="1" applyAlignment="1"/>
    <xf numFmtId="0" fontId="5" fillId="2" borderId="0" xfId="0" applyFont="1" applyFill="1" applyBorder="1" applyAlignment="1"/>
    <xf numFmtId="3" fontId="3" fillId="0" borderId="0" xfId="0" applyNumberFormat="1" applyFont="1" applyBorder="1" applyAlignment="1"/>
    <xf numFmtId="3" fontId="3" fillId="0" borderId="9" xfId="0" applyNumberFormat="1" applyFont="1" applyBorder="1"/>
    <xf numFmtId="3" fontId="3" fillId="0" borderId="28" xfId="0" applyNumberFormat="1" applyFont="1" applyBorder="1"/>
    <xf numFmtId="3" fontId="18" fillId="0" borderId="5" xfId="0" applyNumberFormat="1" applyFont="1" applyBorder="1"/>
    <xf numFmtId="49" fontId="3" fillId="0" borderId="13" xfId="0" applyNumberFormat="1" applyFont="1" applyBorder="1" applyAlignment="1"/>
    <xf numFmtId="164" fontId="6" fillId="0" borderId="13" xfId="0" applyNumberFormat="1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49" fontId="3" fillId="0" borderId="0" xfId="0" applyNumberFormat="1" applyFont="1" applyBorder="1" applyAlignment="1">
      <alignment horizontal="center"/>
    </xf>
    <xf numFmtId="164" fontId="6" fillId="0" borderId="14" xfId="0" applyNumberFormat="1" applyFont="1" applyBorder="1" applyAlignment="1"/>
    <xf numFmtId="164" fontId="6" fillId="0" borderId="15" xfId="0" applyNumberFormat="1" applyFont="1" applyBorder="1" applyAlignment="1"/>
    <xf numFmtId="0" fontId="2" fillId="0" borderId="31" xfId="0" applyFont="1" applyBorder="1" applyAlignment="1"/>
    <xf numFmtId="49" fontId="0" fillId="0" borderId="0" xfId="0" applyNumberFormat="1" applyFont="1" applyBorder="1" applyAlignment="1"/>
    <xf numFmtId="49" fontId="6" fillId="0" borderId="22" xfId="0" applyNumberFormat="1" applyFont="1" applyFill="1" applyBorder="1" applyAlignment="1">
      <alignment horizontal="center"/>
    </xf>
    <xf numFmtId="3" fontId="6" fillId="0" borderId="22" xfId="0" applyNumberFormat="1" applyFont="1" applyFill="1" applyBorder="1"/>
    <xf numFmtId="3" fontId="15" fillId="0" borderId="0" xfId="0" applyNumberFormat="1" applyFont="1" applyFill="1" applyBorder="1"/>
    <xf numFmtId="49" fontId="3" fillId="0" borderId="38" xfId="0" applyNumberFormat="1" applyFont="1" applyBorder="1" applyAlignment="1"/>
    <xf numFmtId="49" fontId="0" fillId="0" borderId="39" xfId="0" applyNumberFormat="1" applyFont="1" applyBorder="1" applyAlignment="1"/>
    <xf numFmtId="3" fontId="15" fillId="0" borderId="29" xfId="0" applyNumberFormat="1" applyFont="1" applyBorder="1"/>
    <xf numFmtId="0" fontId="15" fillId="0" borderId="10" xfId="0" applyFont="1" applyBorder="1"/>
    <xf numFmtId="0" fontId="19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3" fillId="0" borderId="29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3" fontId="3" fillId="0" borderId="7" xfId="0" applyNumberFormat="1" applyFont="1" applyFill="1" applyBorder="1"/>
    <xf numFmtId="0" fontId="6" fillId="0" borderId="5" xfId="0" applyFont="1" applyFill="1" applyBorder="1" applyAlignment="1">
      <alignment horizontal="right"/>
    </xf>
    <xf numFmtId="3" fontId="6" fillId="0" borderId="13" xfId="0" applyNumberFormat="1" applyFont="1" applyBorder="1"/>
    <xf numFmtId="3" fontId="3" fillId="0" borderId="17" xfId="0" applyNumberFormat="1" applyFont="1" applyBorder="1"/>
    <xf numFmtId="3" fontId="6" fillId="0" borderId="9" xfId="0" applyNumberFormat="1" applyFont="1" applyBorder="1"/>
    <xf numFmtId="3" fontId="3" fillId="0" borderId="20" xfId="0" applyNumberFormat="1" applyFont="1" applyBorder="1"/>
    <xf numFmtId="3" fontId="6" fillId="6" borderId="2" xfId="0" applyNumberFormat="1" applyFont="1" applyFill="1" applyBorder="1"/>
    <xf numFmtId="3" fontId="0" fillId="0" borderId="8" xfId="0" applyNumberFormat="1" applyFill="1" applyBorder="1"/>
    <xf numFmtId="3" fontId="11" fillId="0" borderId="8" xfId="0" applyNumberFormat="1" applyFont="1" applyBorder="1"/>
    <xf numFmtId="3" fontId="11" fillId="0" borderId="12" xfId="0" applyNumberFormat="1" applyFont="1" applyBorder="1"/>
    <xf numFmtId="3" fontId="10" fillId="0" borderId="12" xfId="0" applyNumberFormat="1" applyFont="1" applyBorder="1"/>
    <xf numFmtId="3" fontId="11" fillId="0" borderId="21" xfId="0" applyNumberFormat="1" applyFont="1" applyBorder="1"/>
    <xf numFmtId="3" fontId="11" fillId="0" borderId="16" xfId="0" applyNumberFormat="1" applyFont="1" applyBorder="1"/>
    <xf numFmtId="0" fontId="11" fillId="0" borderId="12" xfId="0" applyFont="1" applyBorder="1"/>
    <xf numFmtId="0" fontId="11" fillId="0" borderId="16" xfId="0" applyFont="1" applyBorder="1"/>
    <xf numFmtId="3" fontId="10" fillId="0" borderId="21" xfId="0" applyNumberFormat="1" applyFont="1" applyBorder="1"/>
    <xf numFmtId="3" fontId="11" fillId="0" borderId="22" xfId="0" applyNumberFormat="1" applyFont="1" applyBorder="1"/>
    <xf numFmtId="3" fontId="10" fillId="0" borderId="8" xfId="0" applyNumberFormat="1" applyFont="1" applyBorder="1"/>
    <xf numFmtId="3" fontId="11" fillId="0" borderId="21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11" fillId="0" borderId="6" xfId="0" applyNumberFormat="1" applyFont="1" applyBorder="1"/>
    <xf numFmtId="3" fontId="21" fillId="0" borderId="8" xfId="0" applyNumberFormat="1" applyFont="1" applyBorder="1"/>
    <xf numFmtId="0" fontId="11" fillId="0" borderId="21" xfId="0" applyFont="1" applyBorder="1" applyAlignment="1"/>
    <xf numFmtId="1" fontId="11" fillId="0" borderId="12" xfId="0" applyNumberFormat="1" applyFont="1" applyBorder="1" applyAlignment="1"/>
    <xf numFmtId="3" fontId="11" fillId="0" borderId="7" xfId="0" applyNumberFormat="1" applyFont="1" applyBorder="1"/>
    <xf numFmtId="3" fontId="11" fillId="0" borderId="10" xfId="0" applyNumberFormat="1" applyFont="1" applyBorder="1"/>
    <xf numFmtId="3" fontId="11" fillId="0" borderId="9" xfId="0" applyNumberFormat="1" applyFont="1" applyBorder="1"/>
    <xf numFmtId="3" fontId="11" fillId="0" borderId="14" xfId="0" applyNumberFormat="1" applyFont="1" applyBorder="1"/>
    <xf numFmtId="3" fontId="11" fillId="0" borderId="13" xfId="0" applyNumberFormat="1" applyFont="1" applyBorder="1"/>
    <xf numFmtId="3" fontId="11" fillId="0" borderId="29" xfId="0" applyNumberFormat="1" applyFont="1" applyBorder="1"/>
    <xf numFmtId="3" fontId="11" fillId="0" borderId="28" xfId="0" applyNumberFormat="1" applyFont="1" applyBorder="1"/>
    <xf numFmtId="3" fontId="10" fillId="6" borderId="5" xfId="0" applyNumberFormat="1" applyFont="1" applyFill="1" applyBorder="1"/>
    <xf numFmtId="3" fontId="10" fillId="6" borderId="36" xfId="0" applyNumberFormat="1" applyFont="1" applyFill="1" applyBorder="1"/>
    <xf numFmtId="3" fontId="7" fillId="0" borderId="1" xfId="0" applyNumberFormat="1" applyFont="1" applyFill="1" applyBorder="1"/>
    <xf numFmtId="3" fontId="22" fillId="0" borderId="21" xfId="0" applyNumberFormat="1" applyFont="1" applyBorder="1"/>
    <xf numFmtId="3" fontId="22" fillId="0" borderId="8" xfId="0" applyNumberFormat="1" applyFont="1" applyBorder="1"/>
    <xf numFmtId="3" fontId="22" fillId="0" borderId="6" xfId="0" applyNumberFormat="1" applyFont="1" applyBorder="1"/>
    <xf numFmtId="3" fontId="22" fillId="0" borderId="22" xfId="0" applyNumberFormat="1" applyFont="1" applyBorder="1"/>
    <xf numFmtId="3" fontId="22" fillId="0" borderId="16" xfId="0" applyNumberFormat="1" applyFont="1" applyBorder="1"/>
    <xf numFmtId="3" fontId="23" fillId="0" borderId="8" xfId="0" applyNumberFormat="1" applyFont="1" applyFill="1" applyBorder="1" applyAlignment="1"/>
    <xf numFmtId="3" fontId="11" fillId="0" borderId="21" xfId="0" applyNumberFormat="1" applyFont="1" applyFill="1" applyBorder="1"/>
    <xf numFmtId="3" fontId="11" fillId="0" borderId="12" xfId="0" applyNumberFormat="1" applyFont="1" applyFill="1" applyBorder="1"/>
    <xf numFmtId="0" fontId="11" fillId="0" borderId="12" xfId="0" applyFont="1" applyFill="1" applyBorder="1" applyAlignment="1"/>
    <xf numFmtId="3" fontId="23" fillId="0" borderId="1" xfId="0" applyNumberFormat="1" applyFont="1" applyBorder="1"/>
    <xf numFmtId="3" fontId="12" fillId="0" borderId="1" xfId="0" applyNumberFormat="1" applyFont="1" applyBorder="1"/>
    <xf numFmtId="3" fontId="10" fillId="0" borderId="6" xfId="0" applyNumberFormat="1" applyFont="1" applyBorder="1"/>
    <xf numFmtId="3" fontId="11" fillId="0" borderId="6" xfId="0" applyNumberFormat="1" applyFont="1" applyFill="1" applyBorder="1"/>
    <xf numFmtId="3" fontId="10" fillId="0" borderId="12" xfId="0" applyNumberFormat="1" applyFont="1" applyFill="1" applyBorder="1"/>
    <xf numFmtId="3" fontId="10" fillId="0" borderId="22" xfId="0" applyNumberFormat="1" applyFont="1" applyFill="1" applyBorder="1"/>
    <xf numFmtId="3" fontId="11" fillId="0" borderId="22" xfId="0" applyNumberFormat="1" applyFont="1" applyFill="1" applyBorder="1"/>
    <xf numFmtId="3" fontId="11" fillId="0" borderId="7" xfId="0" applyNumberFormat="1" applyFont="1" applyFill="1" applyBorder="1"/>
    <xf numFmtId="3" fontId="10" fillId="0" borderId="1" xfId="0" applyNumberFormat="1" applyFont="1" applyFill="1" applyBorder="1"/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1" fillId="0" borderId="16" xfId="0" applyNumberFormat="1" applyFont="1" applyFill="1" applyBorder="1"/>
    <xf numFmtId="3" fontId="11" fillId="0" borderId="9" xfId="0" applyNumberFormat="1" applyFont="1" applyFill="1" applyBorder="1"/>
    <xf numFmtId="3" fontId="10" fillId="0" borderId="16" xfId="0" applyNumberFormat="1" applyFont="1" applyFill="1" applyBorder="1"/>
    <xf numFmtId="3" fontId="10" fillId="0" borderId="21" xfId="0" applyNumberFormat="1" applyFont="1" applyFill="1" applyBorder="1"/>
    <xf numFmtId="3" fontId="11" fillId="0" borderId="23" xfId="0" applyNumberFormat="1" applyFont="1" applyBorder="1"/>
    <xf numFmtId="3" fontId="10" fillId="0" borderId="1" xfId="0" applyNumberFormat="1" applyFont="1" applyBorder="1"/>
    <xf numFmtId="3" fontId="11" fillId="0" borderId="3" xfId="0" applyNumberFormat="1" applyFont="1" applyBorder="1"/>
    <xf numFmtId="3" fontId="10" fillId="0" borderId="20" xfId="0" applyNumberFormat="1" applyFont="1" applyBorder="1"/>
    <xf numFmtId="3" fontId="10" fillId="0" borderId="38" xfId="0" applyNumberFormat="1" applyFont="1" applyBorder="1"/>
    <xf numFmtId="3" fontId="10" fillId="0" borderId="23" xfId="0" applyNumberFormat="1" applyFont="1" applyBorder="1"/>
    <xf numFmtId="3" fontId="11" fillId="0" borderId="0" xfId="0" applyNumberFormat="1" applyFont="1" applyBorder="1"/>
    <xf numFmtId="3" fontId="10" fillId="0" borderId="14" xfId="0" applyNumberFormat="1" applyFont="1" applyBorder="1"/>
    <xf numFmtId="0" fontId="11" fillId="0" borderId="21" xfId="0" applyFont="1" applyBorder="1"/>
    <xf numFmtId="0" fontId="11" fillId="0" borderId="22" xfId="0" applyFont="1" applyBorder="1"/>
    <xf numFmtId="3" fontId="10" fillId="0" borderId="9" xfId="0" applyNumberFormat="1" applyFont="1" applyFill="1" applyBorder="1"/>
    <xf numFmtId="0" fontId="22" fillId="0" borderId="0" xfId="0" applyFont="1"/>
    <xf numFmtId="0" fontId="22" fillId="0" borderId="5" xfId="0" applyFont="1" applyBorder="1"/>
    <xf numFmtId="0" fontId="10" fillId="0" borderId="1" xfId="0" applyFont="1" applyBorder="1"/>
    <xf numFmtId="0" fontId="10" fillId="0" borderId="13" xfId="0" applyFont="1" applyBorder="1"/>
    <xf numFmtId="49" fontId="11" fillId="0" borderId="18" xfId="0" applyNumberFormat="1" applyFont="1" applyBorder="1" applyAlignment="1">
      <alignment horizontal="right"/>
    </xf>
    <xf numFmtId="49" fontId="22" fillId="0" borderId="0" xfId="0" applyNumberFormat="1" applyFont="1"/>
    <xf numFmtId="49" fontId="11" fillId="0" borderId="8" xfId="0" applyNumberFormat="1" applyFont="1" applyBorder="1" applyAlignment="1">
      <alignment horizontal="right"/>
    </xf>
    <xf numFmtId="49" fontId="11" fillId="0" borderId="12" xfId="0" applyNumberFormat="1" applyFont="1" applyBorder="1"/>
    <xf numFmtId="0" fontId="11" fillId="0" borderId="7" xfId="0" applyFont="1" applyBorder="1"/>
    <xf numFmtId="49" fontId="10" fillId="0" borderId="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3" fontId="11" fillId="0" borderId="38" xfId="0" applyNumberFormat="1" applyFont="1" applyFill="1" applyBorder="1" applyAlignment="1">
      <alignment horizontal="center"/>
    </xf>
    <xf numFmtId="49" fontId="3" fillId="0" borderId="34" xfId="0" applyNumberFormat="1" applyFont="1" applyFill="1" applyBorder="1" applyAlignment="1"/>
    <xf numFmtId="0" fontId="0" fillId="0" borderId="32" xfId="0" applyFont="1" applyFill="1" applyBorder="1" applyAlignment="1"/>
    <xf numFmtId="0" fontId="0" fillId="0" borderId="35" xfId="0" applyFont="1" applyFill="1" applyBorder="1" applyAlignment="1"/>
    <xf numFmtId="0" fontId="3" fillId="0" borderId="34" xfId="0" applyFont="1" applyBorder="1" applyAlignment="1"/>
    <xf numFmtId="0" fontId="3" fillId="0" borderId="32" xfId="0" applyFont="1" applyBorder="1" applyAlignment="1"/>
    <xf numFmtId="0" fontId="3" fillId="0" borderId="35" xfId="0" applyFont="1" applyBorder="1" applyAlignment="1"/>
    <xf numFmtId="49" fontId="3" fillId="0" borderId="20" xfId="0" applyNumberFormat="1" applyFont="1" applyBorder="1" applyAlignment="1"/>
    <xf numFmtId="49" fontId="3" fillId="0" borderId="26" xfId="0" applyNumberFormat="1" applyFont="1" applyBorder="1" applyAlignment="1"/>
    <xf numFmtId="49" fontId="3" fillId="0" borderId="27" xfId="0" applyNumberFormat="1" applyFont="1" applyBorder="1" applyAlignment="1"/>
    <xf numFmtId="49" fontId="3" fillId="0" borderId="28" xfId="0" applyNumberFormat="1" applyFont="1" applyFill="1" applyBorder="1" applyAlignment="1"/>
    <xf numFmtId="0" fontId="0" fillId="0" borderId="29" xfId="0" applyBorder="1" applyAlignment="1"/>
    <xf numFmtId="0" fontId="0" fillId="0" borderId="30" xfId="0" applyBorder="1" applyAlignment="1"/>
    <xf numFmtId="49" fontId="1" fillId="0" borderId="42" xfId="0" applyNumberFormat="1" applyFont="1" applyFill="1" applyBorder="1" applyAlignment="1"/>
    <xf numFmtId="0" fontId="1" fillId="0" borderId="40" xfId="0" applyFont="1" applyFill="1" applyBorder="1" applyAlignment="1"/>
    <xf numFmtId="0" fontId="1" fillId="0" borderId="41" xfId="0" applyFont="1" applyFill="1" applyBorder="1" applyAlignment="1"/>
    <xf numFmtId="49" fontId="6" fillId="0" borderId="46" xfId="0" applyNumberFormat="1" applyFont="1" applyFill="1" applyBorder="1" applyAlignment="1"/>
    <xf numFmtId="0" fontId="1" fillId="0" borderId="47" xfId="0" applyFont="1" applyFill="1" applyBorder="1" applyAlignment="1"/>
    <xf numFmtId="0" fontId="1" fillId="0" borderId="48" xfId="0" applyFont="1" applyFill="1" applyBorder="1" applyAlignment="1"/>
    <xf numFmtId="49" fontId="3" fillId="0" borderId="13" xfId="0" applyNumberFormat="1" applyFont="1" applyFill="1" applyBorder="1" applyAlignment="1"/>
    <xf numFmtId="49" fontId="3" fillId="0" borderId="14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1" fillId="0" borderId="3" xfId="0" applyNumberFormat="1" applyFont="1" applyFill="1" applyBorder="1" applyAlignment="1">
      <alignment horizontal="center"/>
    </xf>
    <xf numFmtId="0" fontId="5" fillId="5" borderId="2" xfId="0" applyFont="1" applyFill="1" applyBorder="1" applyAlignment="1"/>
    <xf numFmtId="0" fontId="0" fillId="0" borderId="3" xfId="0" applyBorder="1" applyAlignment="1"/>
    <xf numFmtId="49" fontId="3" fillId="0" borderId="13" xfId="0" applyNumberFormat="1" applyFont="1" applyBorder="1" applyAlignment="1"/>
    <xf numFmtId="49" fontId="3" fillId="0" borderId="14" xfId="0" applyNumberFormat="1" applyFont="1" applyBorder="1" applyAlignment="1"/>
    <xf numFmtId="49" fontId="3" fillId="0" borderId="15" xfId="0" applyNumberFormat="1" applyFont="1" applyBorder="1" applyAlignment="1"/>
    <xf numFmtId="49" fontId="6" fillId="0" borderId="13" xfId="0" applyNumberFormat="1" applyFont="1" applyBorder="1" applyAlignment="1"/>
    <xf numFmtId="49" fontId="6" fillId="0" borderId="14" xfId="0" applyNumberFormat="1" applyFont="1" applyBorder="1" applyAlignment="1"/>
    <xf numFmtId="49" fontId="6" fillId="0" borderId="15" xfId="0" applyNumberFormat="1" applyFont="1" applyBorder="1" applyAlignment="1"/>
    <xf numFmtId="49" fontId="3" fillId="0" borderId="23" xfId="0" applyNumberFormat="1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49" fontId="1" fillId="0" borderId="2" xfId="0" applyNumberFormat="1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49" fontId="3" fillId="0" borderId="17" xfId="0" applyNumberFormat="1" applyFont="1" applyBorder="1" applyAlignment="1"/>
    <xf numFmtId="49" fontId="3" fillId="0" borderId="18" xfId="0" applyNumberFormat="1" applyFont="1" applyBorder="1" applyAlignment="1"/>
    <xf numFmtId="49" fontId="3" fillId="0" borderId="19" xfId="0" applyNumberFormat="1" applyFont="1" applyBorder="1" applyAlignment="1"/>
    <xf numFmtId="49" fontId="6" fillId="0" borderId="9" xfId="0" applyNumberFormat="1" applyFont="1" applyBorder="1" applyAlignment="1"/>
    <xf numFmtId="49" fontId="6" fillId="0" borderId="10" xfId="0" applyNumberFormat="1" applyFont="1" applyBorder="1" applyAlignment="1"/>
    <xf numFmtId="49" fontId="6" fillId="0" borderId="11" xfId="0" applyNumberFormat="1" applyFont="1" applyBorder="1" applyAlignment="1"/>
    <xf numFmtId="0" fontId="0" fillId="0" borderId="4" xfId="0" applyBorder="1" applyAlignment="1"/>
    <xf numFmtId="0" fontId="5" fillId="2" borderId="2" xfId="0" applyFont="1" applyFill="1" applyBorder="1" applyAlignment="1"/>
    <xf numFmtId="49" fontId="6" fillId="0" borderId="36" xfId="0" applyNumberFormat="1" applyFont="1" applyBorder="1" applyAlignment="1"/>
    <xf numFmtId="0" fontId="1" fillId="0" borderId="31" xfId="0" applyFont="1" applyBorder="1" applyAlignment="1"/>
    <xf numFmtId="0" fontId="1" fillId="0" borderId="37" xfId="0" applyFont="1" applyBorder="1" applyAlignment="1"/>
    <xf numFmtId="164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49" fontId="0" fillId="0" borderId="14" xfId="0" applyNumberFormat="1" applyBorder="1" applyAlignment="1"/>
    <xf numFmtId="49" fontId="0" fillId="0" borderId="15" xfId="0" applyNumberFormat="1" applyBorder="1" applyAlignment="1"/>
    <xf numFmtId="164" fontId="6" fillId="0" borderId="13" xfId="0" applyNumberFormat="1" applyFont="1" applyBorder="1" applyAlignment="1"/>
    <xf numFmtId="0" fontId="0" fillId="0" borderId="14" xfId="0" applyBorder="1" applyAlignment="1"/>
    <xf numFmtId="0" fontId="0" fillId="0" borderId="15" xfId="0" applyBorder="1" applyAlignment="1"/>
    <xf numFmtId="49" fontId="1" fillId="0" borderId="14" xfId="0" applyNumberFormat="1" applyFont="1" applyBorder="1" applyAlignment="1"/>
    <xf numFmtId="49" fontId="1" fillId="0" borderId="15" xfId="0" applyNumberFormat="1" applyFont="1" applyBorder="1" applyAlignment="1"/>
    <xf numFmtId="49" fontId="0" fillId="0" borderId="24" xfId="0" applyNumberFormat="1" applyBorder="1" applyAlignment="1"/>
    <xf numFmtId="49" fontId="0" fillId="0" borderId="25" xfId="0" applyNumberFormat="1" applyBorder="1" applyAlignment="1"/>
    <xf numFmtId="49" fontId="6" fillId="0" borderId="49" xfId="0" applyNumberFormat="1" applyFont="1" applyFill="1" applyBorder="1" applyAlignment="1"/>
    <xf numFmtId="49" fontId="6" fillId="0" borderId="33" xfId="0" applyNumberFormat="1" applyFont="1" applyFill="1" applyBorder="1" applyAlignment="1"/>
    <xf numFmtId="49" fontId="6" fillId="0" borderId="50" xfId="0" applyNumberFormat="1" applyFont="1" applyFill="1" applyBorder="1" applyAlignment="1"/>
    <xf numFmtId="164" fontId="6" fillId="0" borderId="9" xfId="0" applyNumberFormat="1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49" fontId="6" fillId="0" borderId="23" xfId="0" applyNumberFormat="1" applyFont="1" applyBorder="1" applyAlignment="1"/>
    <xf numFmtId="49" fontId="1" fillId="0" borderId="24" xfId="0" applyNumberFormat="1" applyFont="1" applyBorder="1" applyAlignment="1"/>
    <xf numFmtId="49" fontId="1" fillId="0" borderId="25" xfId="0" applyNumberFormat="1" applyFont="1" applyBorder="1" applyAlignment="1"/>
    <xf numFmtId="49" fontId="6" fillId="0" borderId="38" xfId="0" applyNumberFormat="1" applyFont="1" applyFill="1" applyBorder="1" applyAlignment="1"/>
    <xf numFmtId="0" fontId="1" fillId="0" borderId="0" xfId="0" applyFont="1" applyFill="1" applyBorder="1" applyAlignment="1"/>
    <xf numFmtId="0" fontId="1" fillId="0" borderId="39" xfId="0" applyFont="1" applyFill="1" applyBorder="1" applyAlignment="1"/>
    <xf numFmtId="49" fontId="3" fillId="0" borderId="17" xfId="0" applyNumberFormat="1" applyFont="1" applyFill="1" applyBorder="1" applyAlignment="1"/>
    <xf numFmtId="0" fontId="0" fillId="0" borderId="18" xfId="0" applyFont="1" applyFill="1" applyBorder="1" applyAlignment="1"/>
    <xf numFmtId="0" fontId="0" fillId="0" borderId="19" xfId="0" applyFont="1" applyFill="1" applyBorder="1" applyAlignment="1"/>
    <xf numFmtId="49" fontId="6" fillId="0" borderId="47" xfId="0" applyNumberFormat="1" applyFont="1" applyFill="1" applyBorder="1" applyAlignment="1"/>
    <xf numFmtId="49" fontId="6" fillId="0" borderId="48" xfId="0" applyNumberFormat="1" applyFont="1" applyFill="1" applyBorder="1" applyAlignment="1"/>
    <xf numFmtId="49" fontId="1" fillId="0" borderId="43" xfId="0" applyNumberFormat="1" applyFont="1" applyFill="1" applyBorder="1" applyAlignment="1"/>
    <xf numFmtId="49" fontId="1" fillId="0" borderId="44" xfId="0" applyNumberFormat="1" applyFont="1" applyFill="1" applyBorder="1" applyAlignment="1"/>
    <xf numFmtId="49" fontId="1" fillId="0" borderId="45" xfId="0" applyNumberFormat="1" applyFont="1" applyFill="1" applyBorder="1" applyAlignment="1"/>
    <xf numFmtId="49" fontId="6" fillId="0" borderId="13" xfId="0" applyNumberFormat="1" applyFont="1" applyFill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9" fontId="1" fillId="0" borderId="2" xfId="0" applyNumberFormat="1" applyFont="1" applyFill="1" applyBorder="1" applyAlignment="1"/>
    <xf numFmtId="49" fontId="7" fillId="0" borderId="3" xfId="0" applyNumberFormat="1" applyFont="1" applyFill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49" fontId="6" fillId="0" borderId="28" xfId="0" applyNumberFormat="1" applyFont="1" applyFill="1" applyBorder="1" applyAlignment="1"/>
    <xf numFmtId="49" fontId="6" fillId="0" borderId="29" xfId="0" applyNumberFormat="1" applyFont="1" applyFill="1" applyBorder="1" applyAlignment="1"/>
    <xf numFmtId="49" fontId="6" fillId="0" borderId="30" xfId="0" applyNumberFormat="1" applyFont="1" applyFill="1" applyBorder="1" applyAlignment="1"/>
    <xf numFmtId="49" fontId="6" fillId="0" borderId="34" xfId="0" applyNumberFormat="1" applyFont="1" applyFill="1" applyBorder="1" applyAlignment="1"/>
    <xf numFmtId="0" fontId="0" fillId="0" borderId="32" xfId="0" applyFill="1" applyBorder="1" applyAlignment="1"/>
    <xf numFmtId="0" fontId="0" fillId="0" borderId="35" xfId="0" applyFill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49" fontId="3" fillId="0" borderId="34" xfId="0" applyNumberFormat="1" applyFont="1" applyBorder="1" applyAlignment="1"/>
    <xf numFmtId="49" fontId="3" fillId="0" borderId="32" xfId="0" applyNumberFormat="1" applyFont="1" applyBorder="1" applyAlignment="1"/>
    <xf numFmtId="49" fontId="3" fillId="0" borderId="35" xfId="0" applyNumberFormat="1" applyFont="1" applyBorder="1" applyAlignment="1"/>
    <xf numFmtId="49" fontId="6" fillId="0" borderId="20" xfId="0" applyNumberFormat="1" applyFont="1" applyBorder="1" applyAlignment="1"/>
    <xf numFmtId="0" fontId="0" fillId="0" borderId="26" xfId="0" applyBorder="1" applyAlignment="1"/>
    <xf numFmtId="0" fontId="0" fillId="0" borderId="27" xfId="0" applyBorder="1" applyAlignment="1"/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49" fontId="3" fillId="0" borderId="0" xfId="0" applyNumberFormat="1" applyFont="1" applyBorder="1" applyAlignment="1"/>
    <xf numFmtId="49" fontId="6" fillId="0" borderId="0" xfId="0" applyNumberFormat="1" applyFont="1" applyBorder="1" applyAlignment="1"/>
    <xf numFmtId="0" fontId="0" fillId="0" borderId="0" xfId="0" applyBorder="1" applyAlignment="1"/>
    <xf numFmtId="0" fontId="1" fillId="0" borderId="0" xfId="0" applyFont="1" applyBorder="1" applyAlignment="1"/>
    <xf numFmtId="49" fontId="0" fillId="0" borderId="14" xfId="0" applyNumberFormat="1" applyFont="1" applyBorder="1" applyAlignment="1"/>
    <xf numFmtId="49" fontId="0" fillId="0" borderId="15" xfId="0" applyNumberFormat="1" applyFont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49" fontId="1" fillId="6" borderId="2" xfId="0" applyNumberFormat="1" applyFont="1" applyFill="1" applyBorder="1" applyAlignment="1"/>
    <xf numFmtId="49" fontId="1" fillId="6" borderId="3" xfId="0" applyNumberFormat="1" applyFont="1" applyFill="1" applyBorder="1" applyAlignment="1"/>
    <xf numFmtId="49" fontId="1" fillId="6" borderId="4" xfId="0" applyNumberFormat="1" applyFont="1" applyFill="1" applyBorder="1" applyAlignment="1"/>
    <xf numFmtId="3" fontId="0" fillId="0" borderId="3" xfId="0" applyNumberFormat="1" applyBorder="1" applyAlignment="1"/>
    <xf numFmtId="0" fontId="1" fillId="6" borderId="3" xfId="0" applyFont="1" applyFill="1" applyBorder="1" applyAlignment="1"/>
    <xf numFmtId="0" fontId="1" fillId="6" borderId="4" xfId="0" applyFont="1" applyFill="1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49" fontId="0" fillId="0" borderId="0" xfId="0" applyNumberFormat="1" applyBorder="1" applyAlignment="1"/>
    <xf numFmtId="0" fontId="3" fillId="0" borderId="20" xfId="0" applyFont="1" applyBorder="1" applyAlignment="1"/>
    <xf numFmtId="0" fontId="1" fillId="0" borderId="0" xfId="0" applyFont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3" fillId="4" borderId="36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7" fillId="0" borderId="46" xfId="0" applyFont="1" applyBorder="1" applyAlignment="1"/>
    <xf numFmtId="0" fontId="7" fillId="0" borderId="47" xfId="0" applyFont="1" applyBorder="1" applyAlignment="1"/>
    <xf numFmtId="0" fontId="7" fillId="0" borderId="48" xfId="0" applyFont="1" applyBorder="1" applyAlignment="1"/>
    <xf numFmtId="0" fontId="6" fillId="0" borderId="34" xfId="0" applyFont="1" applyBorder="1" applyAlignment="1"/>
    <xf numFmtId="0" fontId="1" fillId="0" borderId="32" xfId="0" applyFont="1" applyBorder="1" applyAlignment="1"/>
    <xf numFmtId="0" fontId="1" fillId="0" borderId="35" xfId="0" applyFont="1" applyBorder="1" applyAlignment="1"/>
    <xf numFmtId="0" fontId="5" fillId="0" borderId="0" xfId="0" applyFont="1" applyAlignment="1">
      <alignment horizontal="center"/>
    </xf>
    <xf numFmtId="0" fontId="3" fillId="0" borderId="13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49" fontId="2" fillId="0" borderId="9" xfId="0" applyNumberFormat="1" applyFont="1" applyBorder="1" applyAlignment="1"/>
    <xf numFmtId="49" fontId="2" fillId="0" borderId="10" xfId="0" applyNumberFormat="1" applyFont="1" applyBorder="1" applyAlignment="1"/>
    <xf numFmtId="49" fontId="2" fillId="0" borderId="11" xfId="0" applyNumberFormat="1" applyFont="1" applyBorder="1" applyAlignment="1"/>
    <xf numFmtId="3" fontId="8" fillId="0" borderId="2" xfId="0" applyNumberFormat="1" applyFont="1" applyBorder="1" applyAlignment="1"/>
    <xf numFmtId="0" fontId="6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3" fontId="3" fillId="0" borderId="2" xfId="0" applyNumberFormat="1" applyFont="1" applyBorder="1" applyAlignment="1"/>
    <xf numFmtId="49" fontId="3" fillId="0" borderId="24" xfId="0" applyNumberFormat="1" applyFont="1" applyBorder="1" applyAlignment="1"/>
    <xf numFmtId="49" fontId="3" fillId="0" borderId="25" xfId="0" applyNumberFormat="1" applyFont="1" applyBorder="1" applyAlignment="1"/>
    <xf numFmtId="49" fontId="10" fillId="0" borderId="13" xfId="0" applyNumberFormat="1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18" xfId="0" applyNumberFormat="1" applyBorder="1" applyAlignment="1"/>
    <xf numFmtId="49" fontId="0" fillId="0" borderId="19" xfId="0" applyNumberFormat="1" applyBorder="1" applyAlignment="1"/>
    <xf numFmtId="0" fontId="6" fillId="0" borderId="9" xfId="0" applyFont="1" applyFill="1" applyBorder="1" applyAlignment="1"/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49" fontId="10" fillId="0" borderId="20" xfId="0" applyNumberFormat="1" applyFont="1" applyFill="1" applyBorder="1" applyAlignment="1">
      <alignment horizontal="left"/>
    </xf>
    <xf numFmtId="49" fontId="10" fillId="0" borderId="26" xfId="0" applyNumberFormat="1" applyFont="1" applyFill="1" applyBorder="1" applyAlignment="1">
      <alignment horizontal="left"/>
    </xf>
    <xf numFmtId="49" fontId="10" fillId="0" borderId="27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/>
    <xf numFmtId="49" fontId="1" fillId="0" borderId="4" xfId="0" applyNumberFormat="1" applyFont="1" applyFill="1" applyBorder="1" applyAlignment="1"/>
    <xf numFmtId="0" fontId="1" fillId="0" borderId="4" xfId="0" applyFont="1" applyBorder="1" applyAlignment="1">
      <alignment horizontal="center"/>
    </xf>
    <xf numFmtId="0" fontId="5" fillId="2" borderId="36" xfId="0" applyFont="1" applyFill="1" applyBorder="1" applyAlignment="1"/>
    <xf numFmtId="0" fontId="5" fillId="2" borderId="31" xfId="0" applyFont="1" applyFill="1" applyBorder="1" applyAlignment="1"/>
    <xf numFmtId="0" fontId="5" fillId="2" borderId="37" xfId="0" applyFont="1" applyFill="1" applyBorder="1" applyAlignment="1"/>
    <xf numFmtId="49" fontId="3" fillId="0" borderId="13" xfId="0" applyNumberFormat="1" applyFont="1" applyFill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/>
    </xf>
    <xf numFmtId="49" fontId="1" fillId="6" borderId="36" xfId="0" applyNumberFormat="1" applyFont="1" applyFill="1" applyBorder="1" applyAlignment="1">
      <alignment horizontal="left"/>
    </xf>
    <xf numFmtId="49" fontId="1" fillId="6" borderId="31" xfId="0" applyNumberFormat="1" applyFont="1" applyFill="1" applyBorder="1" applyAlignment="1">
      <alignment horizontal="left"/>
    </xf>
    <xf numFmtId="49" fontId="1" fillId="6" borderId="37" xfId="0" applyNumberFormat="1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6" fillId="0" borderId="13" xfId="0" applyNumberFormat="1" applyFont="1" applyBorder="1" applyAlignment="1">
      <alignment horizontal="left"/>
    </xf>
    <xf numFmtId="3" fontId="8" fillId="0" borderId="29" xfId="0" applyNumberFormat="1" applyFont="1" applyFill="1" applyBorder="1" applyAlignment="1"/>
    <xf numFmtId="0" fontId="0" fillId="0" borderId="29" xfId="0" applyFill="1" applyBorder="1" applyAlignment="1"/>
    <xf numFmtId="49" fontId="0" fillId="0" borderId="24" xfId="0" applyNumberFormat="1" applyFont="1" applyBorder="1" applyAlignment="1"/>
    <xf numFmtId="49" fontId="0" fillId="0" borderId="25" xfId="0" applyNumberFormat="1" applyFont="1" applyBorder="1" applyAlignment="1"/>
    <xf numFmtId="49" fontId="1" fillId="0" borderId="3" xfId="0" applyNumberFormat="1" applyFont="1" applyBorder="1" applyAlignment="1"/>
    <xf numFmtId="49" fontId="1" fillId="0" borderId="4" xfId="0" applyNumberFormat="1" applyFont="1" applyBorder="1" applyAlignment="1"/>
    <xf numFmtId="49" fontId="6" fillId="0" borderId="14" xfId="0" applyNumberFormat="1" applyFont="1" applyFill="1" applyBorder="1" applyAlignment="1"/>
    <xf numFmtId="49" fontId="6" fillId="0" borderId="15" xfId="0" applyNumberFormat="1" applyFont="1" applyFill="1" applyBorder="1" applyAlignment="1"/>
    <xf numFmtId="164" fontId="6" fillId="0" borderId="14" xfId="0" applyNumberFormat="1" applyFont="1" applyBorder="1" applyAlignment="1"/>
    <xf numFmtId="164" fontId="6" fillId="0" borderId="15" xfId="0" applyNumberFormat="1" applyFont="1" applyBorder="1" applyAlignment="1"/>
    <xf numFmtId="49" fontId="7" fillId="0" borderId="9" xfId="0" applyNumberFormat="1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49" fontId="6" fillId="0" borderId="51" xfId="0" applyNumberFormat="1" applyFont="1" applyFill="1" applyBorder="1" applyAlignment="1"/>
    <xf numFmtId="49" fontId="6" fillId="0" borderId="32" xfId="0" applyNumberFormat="1" applyFont="1" applyFill="1" applyBorder="1" applyAlignment="1"/>
    <xf numFmtId="49" fontId="6" fillId="0" borderId="52" xfId="0" applyNumberFormat="1" applyFont="1" applyFill="1" applyBorder="1" applyAlignment="1"/>
    <xf numFmtId="49" fontId="3" fillId="0" borderId="28" xfId="0" applyNumberFormat="1" applyFont="1" applyBorder="1" applyAlignment="1"/>
    <xf numFmtId="49" fontId="3" fillId="0" borderId="29" xfId="0" applyNumberFormat="1" applyFont="1" applyBorder="1" applyAlignment="1"/>
    <xf numFmtId="49" fontId="3" fillId="0" borderId="30" xfId="0" applyNumberFormat="1" applyFont="1" applyBorder="1" applyAlignment="1"/>
    <xf numFmtId="0" fontId="2" fillId="0" borderId="31" xfId="0" applyFont="1" applyBorder="1" applyAlignment="1"/>
    <xf numFmtId="49" fontId="1" fillId="0" borderId="34" xfId="0" applyNumberFormat="1" applyFont="1" applyFill="1" applyBorder="1" applyAlignment="1"/>
    <xf numFmtId="49" fontId="1" fillId="0" borderId="32" xfId="0" applyNumberFormat="1" applyFont="1" applyFill="1" applyBorder="1" applyAlignment="1"/>
    <xf numFmtId="49" fontId="1" fillId="0" borderId="35" xfId="0" applyNumberFormat="1" applyFont="1" applyFill="1" applyBorder="1" applyAlignment="1"/>
    <xf numFmtId="0" fontId="0" fillId="0" borderId="31" xfId="0" applyBorder="1" applyAlignment="1"/>
    <xf numFmtId="0" fontId="0" fillId="0" borderId="37" xfId="0" applyBorder="1" applyAlignment="1"/>
    <xf numFmtId="49" fontId="3" fillId="0" borderId="28" xfId="0" applyNumberFormat="1" applyFont="1" applyBorder="1"/>
    <xf numFmtId="49" fontId="3" fillId="0" borderId="29" xfId="0" applyNumberFormat="1" applyFont="1" applyBorder="1"/>
    <xf numFmtId="49" fontId="3" fillId="0" borderId="30" xfId="0" applyNumberFormat="1" applyFont="1" applyBorder="1"/>
    <xf numFmtId="49" fontId="3" fillId="0" borderId="51" xfId="0" applyNumberFormat="1" applyFont="1" applyFill="1" applyBorder="1" applyAlignment="1"/>
    <xf numFmtId="49" fontId="3" fillId="0" borderId="32" xfId="0" applyNumberFormat="1" applyFont="1" applyFill="1" applyBorder="1" applyAlignment="1"/>
    <xf numFmtId="49" fontId="3" fillId="0" borderId="52" xfId="0" applyNumberFormat="1" applyFont="1" applyFill="1" applyBorder="1" applyAlignment="1"/>
    <xf numFmtId="0" fontId="3" fillId="0" borderId="14" xfId="0" applyFont="1" applyBorder="1"/>
    <xf numFmtId="49" fontId="6" fillId="0" borderId="2" xfId="0" applyNumberFormat="1" applyFont="1" applyBorder="1"/>
    <xf numFmtId="49" fontId="6" fillId="0" borderId="3" xfId="0" applyNumberFormat="1" applyFont="1" applyBorder="1"/>
    <xf numFmtId="49" fontId="6" fillId="0" borderId="4" xfId="0" applyNumberFormat="1" applyFont="1" applyBorder="1"/>
    <xf numFmtId="0" fontId="7" fillId="0" borderId="26" xfId="0" applyFont="1" applyBorder="1"/>
    <xf numFmtId="49" fontId="3" fillId="0" borderId="14" xfId="0" applyNumberFormat="1" applyFont="1" applyBorder="1"/>
    <xf numFmtId="49" fontId="6" fillId="0" borderId="28" xfId="0" applyNumberFormat="1" applyFont="1" applyBorder="1"/>
    <xf numFmtId="49" fontId="6" fillId="0" borderId="29" xfId="0" applyNumberFormat="1" applyFont="1" applyBorder="1"/>
    <xf numFmtId="49" fontId="6" fillId="0" borderId="30" xfId="0" applyNumberFormat="1" applyFont="1" applyBorder="1"/>
    <xf numFmtId="0" fontId="7" fillId="0" borderId="0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7" fillId="0" borderId="2" xfId="0" applyFont="1" applyBorder="1" applyAlignment="1"/>
    <xf numFmtId="0" fontId="3" fillId="0" borderId="10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6" fillId="0" borderId="10" xfId="0" applyFont="1" applyBorder="1" applyAlignment="1"/>
    <xf numFmtId="0" fontId="6" fillId="0" borderId="14" xfId="0" applyFont="1" applyBorder="1"/>
    <xf numFmtId="0" fontId="3" fillId="0" borderId="17" xfId="0" applyNumberFormat="1" applyFont="1" applyBorder="1"/>
    <xf numFmtId="0" fontId="3" fillId="0" borderId="18" xfId="0" applyNumberFormat="1" applyFont="1" applyBorder="1"/>
    <xf numFmtId="0" fontId="3" fillId="0" borderId="19" xfId="0" applyNumberFormat="1" applyFont="1" applyBorder="1"/>
    <xf numFmtId="0" fontId="1" fillId="0" borderId="0" xfId="0" applyFont="1" applyBorder="1"/>
    <xf numFmtId="49" fontId="3" fillId="0" borderId="13" xfId="0" applyNumberFormat="1" applyFont="1" applyBorder="1"/>
    <xf numFmtId="49" fontId="3" fillId="0" borderId="15" xfId="0" applyNumberFormat="1" applyFont="1" applyBorder="1"/>
    <xf numFmtId="49" fontId="0" fillId="0" borderId="26" xfId="0" applyNumberFormat="1" applyBorder="1" applyAlignment="1"/>
    <xf numFmtId="49" fontId="0" fillId="0" borderId="27" xfId="0" applyNumberFormat="1" applyBorder="1" applyAlignment="1"/>
    <xf numFmtId="49" fontId="7" fillId="0" borderId="13" xfId="0" applyNumberFormat="1" applyFont="1" applyBorder="1" applyAlignment="1"/>
    <xf numFmtId="49" fontId="7" fillId="0" borderId="14" xfId="0" applyNumberFormat="1" applyFont="1" applyBorder="1" applyAlignment="1"/>
    <xf numFmtId="49" fontId="7" fillId="0" borderId="15" xfId="0" applyNumberFormat="1" applyFont="1" applyBorder="1" applyAlignment="1"/>
    <xf numFmtId="49" fontId="6" fillId="0" borderId="34" xfId="0" applyNumberFormat="1" applyFont="1" applyBorder="1" applyAlignment="1"/>
    <xf numFmtId="49" fontId="6" fillId="0" borderId="32" xfId="0" applyNumberFormat="1" applyFont="1" applyBorder="1" applyAlignment="1"/>
    <xf numFmtId="49" fontId="6" fillId="0" borderId="35" xfId="0" applyNumberFormat="1" applyFont="1" applyBorder="1" applyAlignment="1"/>
    <xf numFmtId="49" fontId="7" fillId="0" borderId="46" xfId="0" applyNumberFormat="1" applyFont="1" applyBorder="1" applyAlignment="1"/>
    <xf numFmtId="49" fontId="7" fillId="0" borderId="47" xfId="0" applyNumberFormat="1" applyFont="1" applyBorder="1" applyAlignment="1"/>
    <xf numFmtId="49" fontId="7" fillId="0" borderId="48" xfId="0" applyNumberFormat="1" applyFont="1" applyBorder="1" applyAlignment="1"/>
    <xf numFmtId="0" fontId="20" fillId="0" borderId="0" xfId="0" applyFont="1" applyAlignment="1">
      <alignment horizontal="center"/>
    </xf>
    <xf numFmtId="49" fontId="6" fillId="0" borderId="28" xfId="0" applyNumberFormat="1" applyFont="1" applyBorder="1" applyAlignment="1"/>
    <xf numFmtId="49" fontId="1" fillId="0" borderId="32" xfId="0" applyNumberFormat="1" applyFont="1" applyBorder="1" applyAlignment="1"/>
    <xf numFmtId="49" fontId="1" fillId="0" borderId="35" xfId="0" applyNumberFormat="1" applyFont="1" applyBorder="1" applyAlignment="1"/>
    <xf numFmtId="49" fontId="6" fillId="0" borderId="2" xfId="0" applyNumberFormat="1" applyFont="1" applyBorder="1" applyAlignment="1"/>
    <xf numFmtId="49" fontId="1" fillId="0" borderId="0" xfId="0" applyNumberFormat="1" applyFont="1" applyBorder="1" applyAlignment="1"/>
    <xf numFmtId="49" fontId="0" fillId="0" borderId="0" xfId="0" applyNumberFormat="1" applyFont="1" applyBorder="1" applyAlignment="1"/>
    <xf numFmtId="49" fontId="6" fillId="0" borderId="17" xfId="0" applyNumberFormat="1" applyFont="1" applyBorder="1" applyAlignment="1"/>
    <xf numFmtId="49" fontId="1" fillId="0" borderId="18" xfId="0" applyNumberFormat="1" applyFont="1" applyBorder="1" applyAlignment="1"/>
    <xf numFmtId="49" fontId="1" fillId="0" borderId="19" xfId="0" applyNumberFormat="1" applyFont="1" applyBorder="1" applyAlignment="1"/>
    <xf numFmtId="49" fontId="0" fillId="0" borderId="32" xfId="0" applyNumberFormat="1" applyFont="1" applyBorder="1" applyAlignment="1"/>
    <xf numFmtId="49" fontId="0" fillId="0" borderId="35" xfId="0" applyNumberFormat="1" applyFont="1" applyBorder="1" applyAlignment="1"/>
    <xf numFmtId="49" fontId="1" fillId="0" borderId="26" xfId="0" applyNumberFormat="1" applyFont="1" applyBorder="1" applyAlignment="1"/>
    <xf numFmtId="49" fontId="1" fillId="0" borderId="27" xfId="0" applyNumberFormat="1" applyFont="1" applyBorder="1" applyAlignment="1"/>
    <xf numFmtId="49" fontId="0" fillId="0" borderId="26" xfId="0" applyNumberFormat="1" applyFont="1" applyBorder="1" applyAlignment="1"/>
    <xf numFmtId="49" fontId="0" fillId="0" borderId="27" xfId="0" applyNumberFormat="1" applyFont="1" applyBorder="1" applyAlignment="1"/>
    <xf numFmtId="0" fontId="6" fillId="0" borderId="32" xfId="0" applyFont="1" applyBorder="1" applyAlignment="1"/>
    <xf numFmtId="0" fontId="6" fillId="0" borderId="35" xfId="0" applyFont="1" applyBorder="1" applyAlignment="1"/>
    <xf numFmtId="49" fontId="6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0" fillId="0" borderId="0" xfId="0" applyNumberFormat="1" applyFill="1" applyBorder="1" applyAlignment="1"/>
    <xf numFmtId="49" fontId="0" fillId="0" borderId="18" xfId="0" applyNumberFormat="1" applyFont="1" applyBorder="1" applyAlignment="1"/>
    <xf numFmtId="49" fontId="0" fillId="0" borderId="19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1" fillId="0" borderId="39" xfId="0" applyFont="1" applyBorder="1"/>
    <xf numFmtId="0" fontId="0" fillId="0" borderId="0" xfId="0" applyAlignment="1"/>
    <xf numFmtId="3" fontId="4" fillId="0" borderId="38" xfId="0" applyNumberFormat="1" applyFont="1" applyBorder="1"/>
    <xf numFmtId="0" fontId="4" fillId="0" borderId="0" xfId="0" applyFont="1" applyBorder="1"/>
    <xf numFmtId="0" fontId="1" fillId="0" borderId="31" xfId="0" applyFont="1" applyBorder="1"/>
    <xf numFmtId="0" fontId="0" fillId="0" borderId="36" xfId="0" applyBorder="1" applyAlignment="1">
      <alignment horizontal="right"/>
    </xf>
    <xf numFmtId="0" fontId="0" fillId="0" borderId="31" xfId="0" applyBorder="1" applyAlignment="1">
      <alignment horizontal="right"/>
    </xf>
    <xf numFmtId="0" fontId="4" fillId="0" borderId="39" xfId="0" applyFont="1" applyBorder="1"/>
    <xf numFmtId="0" fontId="4" fillId="0" borderId="3" xfId="0" applyFont="1" applyBorder="1"/>
    <xf numFmtId="0" fontId="4" fillId="0" borderId="4" xfId="0" applyFont="1" applyBorder="1"/>
    <xf numFmtId="3" fontId="24" fillId="0" borderId="12" xfId="0" applyNumberFormat="1" applyFont="1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CC"/>
      <color rgb="FFFFFF9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9"/>
  <sheetViews>
    <sheetView topLeftCell="A421" zoomScaleNormal="100" workbookViewId="0">
      <selection activeCell="T443" sqref="T443"/>
    </sheetView>
  </sheetViews>
  <sheetFormatPr defaultRowHeight="15"/>
  <cols>
    <col min="1" max="1" width="11.28515625" bestFit="1" customWidth="1"/>
    <col min="8" max="8" width="4.7109375" customWidth="1"/>
    <col min="9" max="9" width="10.42578125" hidden="1" customWidth="1"/>
    <col min="10" max="12" width="10.42578125" customWidth="1"/>
    <col min="13" max="14" width="10.5703125" customWidth="1"/>
    <col min="15" max="15" width="10.42578125" customWidth="1"/>
    <col min="16" max="16" width="10.5703125" customWidth="1"/>
  </cols>
  <sheetData>
    <row r="1" spans="1:16">
      <c r="A1" s="595"/>
      <c r="B1" s="595"/>
      <c r="C1" s="595"/>
      <c r="D1" s="595"/>
      <c r="E1" s="595"/>
      <c r="F1" s="595"/>
    </row>
    <row r="2" spans="1:16" ht="18.75">
      <c r="D2" s="608" t="s">
        <v>573</v>
      </c>
      <c r="E2" s="608"/>
      <c r="F2" s="608"/>
      <c r="G2" s="608"/>
    </row>
    <row r="3" spans="1:16">
      <c r="A3" s="595" t="s">
        <v>0</v>
      </c>
      <c r="B3" s="595"/>
      <c r="C3" s="595"/>
      <c r="D3" s="595"/>
    </row>
    <row r="4" spans="1:16" ht="15.75" thickBot="1"/>
    <row r="5" spans="1:16" ht="27.75" customHeight="1" thickBot="1">
      <c r="A5" s="596" t="s">
        <v>1</v>
      </c>
      <c r="B5" s="597"/>
      <c r="C5" s="597"/>
      <c r="D5" s="597"/>
      <c r="E5" s="597"/>
      <c r="F5" s="597"/>
      <c r="G5" s="597"/>
      <c r="H5" s="598"/>
      <c r="I5" s="53" t="s">
        <v>6</v>
      </c>
      <c r="J5" s="53" t="s">
        <v>6</v>
      </c>
      <c r="K5" s="53" t="s">
        <v>6</v>
      </c>
      <c r="L5" s="53" t="s">
        <v>6</v>
      </c>
      <c r="M5" s="53" t="s">
        <v>585</v>
      </c>
      <c r="N5" s="53" t="s">
        <v>6</v>
      </c>
      <c r="O5" s="53" t="s">
        <v>6</v>
      </c>
      <c r="P5" s="53" t="s">
        <v>6</v>
      </c>
    </row>
    <row r="6" spans="1:16" ht="30" customHeight="1" thickBot="1">
      <c r="A6" s="508" t="s">
        <v>14</v>
      </c>
      <c r="B6" s="580"/>
      <c r="C6" s="580"/>
      <c r="D6" s="580"/>
      <c r="E6" s="580"/>
      <c r="F6" s="580"/>
      <c r="G6" s="580"/>
      <c r="H6" s="581"/>
      <c r="I6" s="54" t="s">
        <v>7</v>
      </c>
      <c r="J6" s="54" t="s">
        <v>11</v>
      </c>
      <c r="K6" s="55" t="s">
        <v>11</v>
      </c>
      <c r="L6" s="55" t="s">
        <v>11</v>
      </c>
      <c r="M6" s="55" t="s">
        <v>586</v>
      </c>
      <c r="N6" s="55" t="s">
        <v>11</v>
      </c>
      <c r="O6" s="55" t="s">
        <v>11</v>
      </c>
      <c r="P6" s="55" t="s">
        <v>11</v>
      </c>
    </row>
    <row r="7" spans="1:16" ht="30" customHeight="1" thickBot="1">
      <c r="A7" s="232" t="s">
        <v>2</v>
      </c>
      <c r="B7" s="233" t="s">
        <v>3</v>
      </c>
      <c r="C7" s="234" t="s">
        <v>4</v>
      </c>
      <c r="D7" s="235"/>
      <c r="E7" s="599" t="s">
        <v>5</v>
      </c>
      <c r="F7" s="600"/>
      <c r="G7" s="600"/>
      <c r="H7" s="601"/>
      <c r="I7" s="55" t="s">
        <v>8</v>
      </c>
      <c r="J7" s="56" t="s">
        <v>10</v>
      </c>
      <c r="K7" s="56" t="s">
        <v>12</v>
      </c>
      <c r="L7" s="55" t="s">
        <v>13</v>
      </c>
      <c r="M7" s="55" t="s">
        <v>13</v>
      </c>
      <c r="N7" s="56" t="s">
        <v>459</v>
      </c>
      <c r="O7" s="56" t="s">
        <v>297</v>
      </c>
      <c r="P7" s="56" t="s">
        <v>297</v>
      </c>
    </row>
    <row r="8" spans="1:16">
      <c r="A8" s="4" t="s">
        <v>48</v>
      </c>
      <c r="B8" s="4" t="s">
        <v>15</v>
      </c>
      <c r="C8" s="4" t="s">
        <v>16</v>
      </c>
      <c r="D8" s="2"/>
      <c r="E8" s="602" t="s">
        <v>17</v>
      </c>
      <c r="F8" s="603"/>
      <c r="G8" s="603"/>
      <c r="H8" s="604"/>
      <c r="I8" s="63">
        <v>94369</v>
      </c>
      <c r="J8" s="61">
        <v>98859</v>
      </c>
      <c r="K8" s="61">
        <v>100536</v>
      </c>
      <c r="L8" s="63">
        <v>101500</v>
      </c>
      <c r="M8" s="63">
        <v>103100</v>
      </c>
      <c r="N8" s="391">
        <v>110000</v>
      </c>
      <c r="O8" s="391">
        <v>110000</v>
      </c>
      <c r="P8" s="391">
        <v>110000</v>
      </c>
    </row>
    <row r="9" spans="1:16">
      <c r="A9" s="3"/>
      <c r="B9" s="3"/>
      <c r="C9" s="7"/>
      <c r="D9" s="3"/>
      <c r="E9" s="468" t="s">
        <v>24</v>
      </c>
      <c r="F9" s="469"/>
      <c r="G9" s="469"/>
      <c r="H9" s="470"/>
      <c r="I9" s="45">
        <v>1230</v>
      </c>
      <c r="J9" s="45">
        <v>1450</v>
      </c>
      <c r="K9" s="45"/>
      <c r="L9" s="45">
        <v>2240</v>
      </c>
      <c r="M9" s="45">
        <v>1840.33</v>
      </c>
      <c r="N9" s="392">
        <v>2298</v>
      </c>
      <c r="O9" s="392">
        <v>2298</v>
      </c>
      <c r="P9" s="392">
        <v>2298</v>
      </c>
    </row>
    <row r="10" spans="1:16">
      <c r="A10" s="3"/>
      <c r="B10" s="3"/>
      <c r="C10" s="3"/>
      <c r="D10" s="3"/>
      <c r="E10" s="468" t="s">
        <v>25</v>
      </c>
      <c r="F10" s="469"/>
      <c r="G10" s="469"/>
      <c r="H10" s="470"/>
      <c r="I10" s="45">
        <v>400</v>
      </c>
      <c r="J10" s="45">
        <v>705</v>
      </c>
      <c r="K10" s="45"/>
      <c r="L10" s="45">
        <v>810</v>
      </c>
      <c r="M10" s="45">
        <v>772.43</v>
      </c>
      <c r="N10" s="392">
        <v>815</v>
      </c>
      <c r="O10" s="392">
        <v>815</v>
      </c>
      <c r="P10" s="392">
        <v>815</v>
      </c>
    </row>
    <row r="11" spans="1:16">
      <c r="A11" s="3"/>
      <c r="B11" s="3"/>
      <c r="C11" s="3"/>
      <c r="D11" s="3"/>
      <c r="E11" s="468" t="s">
        <v>26</v>
      </c>
      <c r="F11" s="469"/>
      <c r="G11" s="469"/>
      <c r="H11" s="470"/>
      <c r="I11" s="45">
        <v>255</v>
      </c>
      <c r="J11" s="45">
        <v>229</v>
      </c>
      <c r="K11" s="45"/>
      <c r="L11" s="45">
        <v>229</v>
      </c>
      <c r="M11" s="45">
        <v>231.12</v>
      </c>
      <c r="N11" s="392">
        <v>232</v>
      </c>
      <c r="O11" s="392">
        <v>232</v>
      </c>
      <c r="P11" s="392">
        <v>232</v>
      </c>
    </row>
    <row r="12" spans="1:16">
      <c r="A12" s="3"/>
      <c r="B12" s="3"/>
      <c r="C12" s="3"/>
      <c r="D12" s="3"/>
      <c r="E12" s="468" t="s">
        <v>27</v>
      </c>
      <c r="F12" s="469"/>
      <c r="G12" s="469"/>
      <c r="H12" s="470"/>
      <c r="I12" s="45">
        <v>132</v>
      </c>
      <c r="J12" s="45">
        <v>105</v>
      </c>
      <c r="K12" s="45"/>
      <c r="L12" s="45">
        <v>106</v>
      </c>
      <c r="M12" s="45">
        <v>106.75</v>
      </c>
      <c r="N12" s="392">
        <v>106</v>
      </c>
      <c r="O12" s="392">
        <v>106</v>
      </c>
      <c r="P12" s="392">
        <v>106</v>
      </c>
    </row>
    <row r="13" spans="1:16">
      <c r="A13" s="3"/>
      <c r="B13" s="3"/>
      <c r="C13" s="3"/>
      <c r="D13" s="3"/>
      <c r="E13" s="468" t="s">
        <v>607</v>
      </c>
      <c r="F13" s="469"/>
      <c r="G13" s="469"/>
      <c r="H13" s="470"/>
      <c r="I13" s="45"/>
      <c r="J13" s="45"/>
      <c r="K13" s="45"/>
      <c r="L13" s="45"/>
      <c r="M13" s="45">
        <v>132.19999999999999</v>
      </c>
      <c r="N13" s="392">
        <v>132</v>
      </c>
      <c r="O13" s="392">
        <v>132</v>
      </c>
      <c r="P13" s="392">
        <v>132</v>
      </c>
    </row>
    <row r="14" spans="1:16">
      <c r="A14" s="3"/>
      <c r="B14" s="3"/>
      <c r="C14" s="3" t="s">
        <v>134</v>
      </c>
      <c r="D14" s="3"/>
      <c r="E14" s="557" t="s">
        <v>416</v>
      </c>
      <c r="F14" s="545"/>
      <c r="G14" s="545"/>
      <c r="H14" s="546"/>
      <c r="I14" s="46"/>
      <c r="J14" s="46"/>
      <c r="K14" s="46"/>
      <c r="L14" s="46">
        <v>150</v>
      </c>
      <c r="M14" s="46">
        <v>150</v>
      </c>
      <c r="N14" s="393">
        <v>120</v>
      </c>
      <c r="O14" s="393">
        <v>120</v>
      </c>
      <c r="P14" s="393">
        <v>120</v>
      </c>
    </row>
    <row r="15" spans="1:16">
      <c r="A15" s="7" t="s">
        <v>18</v>
      </c>
      <c r="B15" s="3"/>
      <c r="C15" s="7" t="s">
        <v>19</v>
      </c>
      <c r="D15" s="3"/>
      <c r="E15" s="605" t="s">
        <v>20</v>
      </c>
      <c r="F15" s="606"/>
      <c r="G15" s="606"/>
      <c r="H15" s="607"/>
      <c r="I15" s="46">
        <f t="shared" ref="I15:N15" si="0">I16+I17+I18+I19+I27</f>
        <v>42675</v>
      </c>
      <c r="J15" s="46">
        <f t="shared" si="0"/>
        <v>41585</v>
      </c>
      <c r="K15" s="46">
        <f t="shared" si="0"/>
        <v>44148</v>
      </c>
      <c r="L15" s="46">
        <f t="shared" ref="L15" si="1">L16+L17+L18+L19+L27</f>
        <v>36880</v>
      </c>
      <c r="M15" s="46">
        <f t="shared" si="0"/>
        <v>39162</v>
      </c>
      <c r="N15" s="393">
        <f t="shared" si="0"/>
        <v>42080</v>
      </c>
      <c r="O15" s="393">
        <f t="shared" ref="O15:P15" si="2">O16+O17+O18+O19+O27</f>
        <v>42080</v>
      </c>
      <c r="P15" s="393">
        <f t="shared" si="2"/>
        <v>42080</v>
      </c>
    </row>
    <row r="16" spans="1:16">
      <c r="A16" s="31"/>
      <c r="B16" s="31"/>
      <c r="C16" s="31" t="s">
        <v>21</v>
      </c>
      <c r="D16" s="31"/>
      <c r="E16" s="594" t="s">
        <v>28</v>
      </c>
      <c r="F16" s="568"/>
      <c r="G16" s="568"/>
      <c r="H16" s="569"/>
      <c r="I16" s="43">
        <v>5118</v>
      </c>
      <c r="J16" s="43">
        <v>4072</v>
      </c>
      <c r="K16" s="43">
        <v>4554</v>
      </c>
      <c r="L16" s="43">
        <v>4100</v>
      </c>
      <c r="M16" s="43">
        <v>3980</v>
      </c>
      <c r="N16" s="394">
        <v>4100</v>
      </c>
      <c r="O16" s="394">
        <v>4100</v>
      </c>
      <c r="P16" s="394">
        <v>4100</v>
      </c>
    </row>
    <row r="17" spans="1:16">
      <c r="A17" s="3"/>
      <c r="B17" s="3"/>
      <c r="C17" s="3" t="s">
        <v>22</v>
      </c>
      <c r="D17" s="3"/>
      <c r="E17" s="609" t="s">
        <v>29</v>
      </c>
      <c r="F17" s="518"/>
      <c r="G17" s="518"/>
      <c r="H17" s="519"/>
      <c r="I17" s="45">
        <v>6995</v>
      </c>
      <c r="J17" s="45">
        <v>7095</v>
      </c>
      <c r="K17" s="45">
        <v>8000</v>
      </c>
      <c r="L17" s="45">
        <v>6200</v>
      </c>
      <c r="M17" s="45">
        <v>6200</v>
      </c>
      <c r="N17" s="392">
        <v>6600</v>
      </c>
      <c r="O17" s="392">
        <v>6600</v>
      </c>
      <c r="P17" s="392">
        <v>6600</v>
      </c>
    </row>
    <row r="18" spans="1:16">
      <c r="A18" s="3"/>
      <c r="B18" s="3"/>
      <c r="C18" s="3" t="s">
        <v>22</v>
      </c>
      <c r="D18" s="3"/>
      <c r="E18" s="609" t="s">
        <v>30</v>
      </c>
      <c r="F18" s="518"/>
      <c r="G18" s="518"/>
      <c r="H18" s="519"/>
      <c r="I18" s="45">
        <v>53</v>
      </c>
      <c r="J18" s="45">
        <v>145</v>
      </c>
      <c r="K18" s="45">
        <v>0</v>
      </c>
      <c r="L18" s="45"/>
      <c r="M18" s="45">
        <v>96</v>
      </c>
      <c r="N18" s="392"/>
      <c r="O18" s="392"/>
      <c r="P18" s="392"/>
    </row>
    <row r="19" spans="1:16">
      <c r="A19" s="3"/>
      <c r="B19" s="3"/>
      <c r="C19" s="3" t="s">
        <v>23</v>
      </c>
      <c r="D19" s="3"/>
      <c r="E19" s="609" t="s">
        <v>31</v>
      </c>
      <c r="F19" s="518"/>
      <c r="G19" s="518"/>
      <c r="H19" s="519"/>
      <c r="I19" s="45">
        <f>SUM(I20:I26)</f>
        <v>29713</v>
      </c>
      <c r="J19" s="45">
        <v>29545</v>
      </c>
      <c r="K19" s="45">
        <f t="shared" ref="K19:P19" si="3">SUM(K20:K26)</f>
        <v>30794</v>
      </c>
      <c r="L19" s="45">
        <f t="shared" si="3"/>
        <v>25780</v>
      </c>
      <c r="M19" s="45">
        <f t="shared" si="3"/>
        <v>27982</v>
      </c>
      <c r="N19" s="392">
        <f t="shared" si="3"/>
        <v>30380</v>
      </c>
      <c r="O19" s="392">
        <f t="shared" si="3"/>
        <v>30380</v>
      </c>
      <c r="P19" s="392">
        <f t="shared" si="3"/>
        <v>30380</v>
      </c>
    </row>
    <row r="20" spans="1:16">
      <c r="A20" s="3"/>
      <c r="B20" s="3"/>
      <c r="C20" s="3"/>
      <c r="D20" s="3" t="s">
        <v>32</v>
      </c>
      <c r="E20" s="489" t="s">
        <v>33</v>
      </c>
      <c r="F20" s="515"/>
      <c r="G20" s="515"/>
      <c r="H20" s="516"/>
      <c r="I20" s="45">
        <v>1057</v>
      </c>
      <c r="J20" s="45">
        <v>1640</v>
      </c>
      <c r="K20" s="45">
        <v>1638</v>
      </c>
      <c r="L20" s="45">
        <v>1500</v>
      </c>
      <c r="M20" s="45">
        <v>1500</v>
      </c>
      <c r="N20" s="392">
        <v>2000</v>
      </c>
      <c r="O20" s="392">
        <v>2000</v>
      </c>
      <c r="P20" s="392">
        <v>2000</v>
      </c>
    </row>
    <row r="21" spans="1:16">
      <c r="A21" s="3"/>
      <c r="B21" s="3"/>
      <c r="C21" s="3"/>
      <c r="D21" s="3" t="s">
        <v>32</v>
      </c>
      <c r="E21" s="489" t="s">
        <v>34</v>
      </c>
      <c r="F21" s="518"/>
      <c r="G21" s="518"/>
      <c r="H21" s="519"/>
      <c r="I21" s="45">
        <v>561</v>
      </c>
      <c r="J21" s="45">
        <v>343</v>
      </c>
      <c r="K21" s="45">
        <v>0</v>
      </c>
      <c r="L21" s="45">
        <v>0</v>
      </c>
      <c r="M21" s="45">
        <v>0</v>
      </c>
      <c r="N21" s="392">
        <v>0</v>
      </c>
      <c r="O21" s="392">
        <v>0</v>
      </c>
      <c r="P21" s="392">
        <v>0</v>
      </c>
    </row>
    <row r="22" spans="1:16">
      <c r="A22" s="3"/>
      <c r="B22" s="3"/>
      <c r="C22" s="3"/>
      <c r="D22" s="3" t="s">
        <v>35</v>
      </c>
      <c r="E22" s="489" t="s">
        <v>36</v>
      </c>
      <c r="F22" s="518"/>
      <c r="G22" s="518"/>
      <c r="H22" s="519"/>
      <c r="I22" s="45">
        <v>16957</v>
      </c>
      <c r="J22" s="45">
        <v>16529</v>
      </c>
      <c r="K22" s="45">
        <v>17000</v>
      </c>
      <c r="L22" s="45">
        <v>14500</v>
      </c>
      <c r="M22" s="45">
        <v>16032</v>
      </c>
      <c r="N22" s="392">
        <v>17000</v>
      </c>
      <c r="O22" s="392">
        <v>17000</v>
      </c>
      <c r="P22" s="392">
        <v>17000</v>
      </c>
    </row>
    <row r="23" spans="1:16">
      <c r="A23" s="3"/>
      <c r="B23" s="3"/>
      <c r="C23" s="3"/>
      <c r="D23" s="3" t="s">
        <v>38</v>
      </c>
      <c r="E23" s="489" t="s">
        <v>37</v>
      </c>
      <c r="F23" s="518"/>
      <c r="G23" s="518"/>
      <c r="H23" s="519"/>
      <c r="I23" s="45">
        <v>980</v>
      </c>
      <c r="J23" s="45">
        <v>963</v>
      </c>
      <c r="K23" s="45">
        <v>1200</v>
      </c>
      <c r="L23" s="45">
        <v>850</v>
      </c>
      <c r="M23" s="45">
        <v>910</v>
      </c>
      <c r="N23" s="392">
        <v>850</v>
      </c>
      <c r="O23" s="392">
        <v>850</v>
      </c>
      <c r="P23" s="392">
        <v>850</v>
      </c>
    </row>
    <row r="24" spans="1:16">
      <c r="A24" s="3"/>
      <c r="B24" s="3"/>
      <c r="C24" s="3"/>
      <c r="D24" s="3" t="s">
        <v>39</v>
      </c>
      <c r="E24" s="489" t="s">
        <v>40</v>
      </c>
      <c r="F24" s="518"/>
      <c r="G24" s="518"/>
      <c r="H24" s="519"/>
      <c r="I24" s="45">
        <v>3318</v>
      </c>
      <c r="J24" s="45">
        <v>3332</v>
      </c>
      <c r="K24" s="45">
        <v>3856</v>
      </c>
      <c r="L24" s="45">
        <v>3000</v>
      </c>
      <c r="M24" s="45">
        <v>3120</v>
      </c>
      <c r="N24" s="392">
        <v>3500</v>
      </c>
      <c r="O24" s="392">
        <v>3500</v>
      </c>
      <c r="P24" s="392">
        <v>3500</v>
      </c>
    </row>
    <row r="25" spans="1:16">
      <c r="A25" s="3"/>
      <c r="B25" s="3"/>
      <c r="C25" s="3"/>
      <c r="D25" s="3" t="s">
        <v>41</v>
      </c>
      <c r="E25" s="489" t="s">
        <v>43</v>
      </c>
      <c r="F25" s="515"/>
      <c r="G25" s="515"/>
      <c r="H25" s="516"/>
      <c r="I25" s="45">
        <v>1094</v>
      </c>
      <c r="J25" s="45">
        <v>1066</v>
      </c>
      <c r="K25" s="45">
        <v>1200</v>
      </c>
      <c r="L25" s="45">
        <v>1030</v>
      </c>
      <c r="M25" s="45">
        <v>990</v>
      </c>
      <c r="N25" s="392">
        <v>1030</v>
      </c>
      <c r="O25" s="392">
        <v>1030</v>
      </c>
      <c r="P25" s="392">
        <v>1030</v>
      </c>
    </row>
    <row r="26" spans="1:16">
      <c r="A26" s="3"/>
      <c r="B26" s="3"/>
      <c r="C26" s="3"/>
      <c r="D26" s="3" t="s">
        <v>42</v>
      </c>
      <c r="E26" s="489" t="s">
        <v>44</v>
      </c>
      <c r="F26" s="518"/>
      <c r="G26" s="518"/>
      <c r="H26" s="519"/>
      <c r="I26" s="45">
        <v>5746</v>
      </c>
      <c r="J26" s="45">
        <v>5671</v>
      </c>
      <c r="K26" s="45">
        <v>5900</v>
      </c>
      <c r="L26" s="45">
        <v>4900</v>
      </c>
      <c r="M26" s="45">
        <v>5430</v>
      </c>
      <c r="N26" s="392">
        <v>6000</v>
      </c>
      <c r="O26" s="392">
        <v>6000</v>
      </c>
      <c r="P26" s="392">
        <v>6000</v>
      </c>
    </row>
    <row r="27" spans="1:16">
      <c r="A27" s="7" t="s">
        <v>49</v>
      </c>
      <c r="B27" s="3"/>
      <c r="C27" s="7" t="s">
        <v>45</v>
      </c>
      <c r="D27" s="3"/>
      <c r="E27" s="492" t="s">
        <v>46</v>
      </c>
      <c r="F27" s="545"/>
      <c r="G27" s="545"/>
      <c r="H27" s="546"/>
      <c r="I27" s="46">
        <v>796</v>
      </c>
      <c r="J27" s="46">
        <v>728</v>
      </c>
      <c r="K27" s="46">
        <v>800</v>
      </c>
      <c r="L27" s="46">
        <v>800</v>
      </c>
      <c r="M27" s="46">
        <v>904</v>
      </c>
      <c r="N27" s="393">
        <v>1000</v>
      </c>
      <c r="O27" s="393">
        <v>1000</v>
      </c>
      <c r="P27" s="393">
        <v>1000</v>
      </c>
    </row>
    <row r="28" spans="1:16">
      <c r="A28" s="7" t="s">
        <v>47</v>
      </c>
      <c r="B28" s="3"/>
      <c r="C28" s="7" t="s">
        <v>50</v>
      </c>
      <c r="D28" s="3"/>
      <c r="E28" s="492" t="s">
        <v>51</v>
      </c>
      <c r="F28" s="545"/>
      <c r="G28" s="545"/>
      <c r="H28" s="546"/>
      <c r="I28" s="46">
        <f t="shared" ref="I28:N28" si="4">I29+I30</f>
        <v>0</v>
      </c>
      <c r="J28" s="46">
        <f t="shared" si="4"/>
        <v>0</v>
      </c>
      <c r="K28" s="46">
        <f t="shared" si="4"/>
        <v>0</v>
      </c>
      <c r="L28" s="46">
        <f t="shared" ref="L28" si="5">L29+L30</f>
        <v>0</v>
      </c>
      <c r="M28" s="46">
        <f t="shared" si="4"/>
        <v>0</v>
      </c>
      <c r="N28" s="393">
        <f t="shared" si="4"/>
        <v>0</v>
      </c>
      <c r="O28" s="393">
        <f t="shared" ref="O28:P28" si="6">O29+O30</f>
        <v>0</v>
      </c>
      <c r="P28" s="393">
        <f t="shared" si="6"/>
        <v>0</v>
      </c>
    </row>
    <row r="29" spans="1:16">
      <c r="A29" s="3"/>
      <c r="B29" s="3"/>
      <c r="C29" s="3"/>
      <c r="D29" s="3" t="s">
        <v>32</v>
      </c>
      <c r="E29" s="489" t="s">
        <v>52</v>
      </c>
      <c r="F29" s="518"/>
      <c r="G29" s="518"/>
      <c r="H29" s="519"/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392">
        <v>0</v>
      </c>
      <c r="O29" s="392">
        <v>0</v>
      </c>
      <c r="P29" s="392">
        <v>0</v>
      </c>
    </row>
    <row r="30" spans="1:16">
      <c r="A30" s="3"/>
      <c r="B30" s="3"/>
      <c r="C30" s="3"/>
      <c r="D30" s="3" t="s">
        <v>35</v>
      </c>
      <c r="E30" s="489" t="s">
        <v>53</v>
      </c>
      <c r="F30" s="518"/>
      <c r="G30" s="518"/>
      <c r="H30" s="519"/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392">
        <v>0</v>
      </c>
      <c r="O30" s="392">
        <v>0</v>
      </c>
      <c r="P30" s="392">
        <v>0</v>
      </c>
    </row>
    <row r="31" spans="1:16">
      <c r="A31" s="7" t="s">
        <v>54</v>
      </c>
      <c r="B31" s="3"/>
      <c r="C31" s="7" t="s">
        <v>55</v>
      </c>
      <c r="D31" s="3"/>
      <c r="E31" s="492" t="s">
        <v>56</v>
      </c>
      <c r="F31" s="545"/>
      <c r="G31" s="545"/>
      <c r="H31" s="546"/>
      <c r="I31" s="46">
        <f t="shared" ref="I31:N31" si="7">I32+I33+I40</f>
        <v>6430</v>
      </c>
      <c r="J31" s="46">
        <f t="shared" si="7"/>
        <v>5406</v>
      </c>
      <c r="K31" s="46">
        <f t="shared" si="7"/>
        <v>5570</v>
      </c>
      <c r="L31" s="46">
        <f t="shared" ref="L31" si="8">L32+L33+L40</f>
        <v>5770</v>
      </c>
      <c r="M31" s="46">
        <f t="shared" si="7"/>
        <v>5770</v>
      </c>
      <c r="N31" s="393">
        <f t="shared" si="7"/>
        <v>6000</v>
      </c>
      <c r="O31" s="393">
        <f t="shared" ref="O31:P31" si="9">O32+O33+O40</f>
        <v>6000</v>
      </c>
      <c r="P31" s="393">
        <f t="shared" si="9"/>
        <v>6000</v>
      </c>
    </row>
    <row r="32" spans="1:16">
      <c r="A32" s="3"/>
      <c r="B32" s="3"/>
      <c r="C32" s="3"/>
      <c r="D32" s="3" t="s">
        <v>32</v>
      </c>
      <c r="E32" s="489" t="s">
        <v>57</v>
      </c>
      <c r="F32" s="518"/>
      <c r="G32" s="518"/>
      <c r="H32" s="519"/>
      <c r="I32" s="45">
        <v>1315</v>
      </c>
      <c r="J32" s="45">
        <v>1214</v>
      </c>
      <c r="K32" s="45">
        <v>1300</v>
      </c>
      <c r="L32" s="45">
        <v>1300</v>
      </c>
      <c r="M32" s="45">
        <v>1300</v>
      </c>
      <c r="N32" s="392">
        <v>1300</v>
      </c>
      <c r="O32" s="392">
        <v>1300</v>
      </c>
      <c r="P32" s="392">
        <v>1300</v>
      </c>
    </row>
    <row r="33" spans="1:17" ht="15.75" thickBot="1">
      <c r="A33" s="11"/>
      <c r="B33" s="11"/>
      <c r="C33" s="11"/>
      <c r="D33" s="11" t="s">
        <v>35</v>
      </c>
      <c r="E33" s="501" t="s">
        <v>58</v>
      </c>
      <c r="F33" s="610"/>
      <c r="G33" s="610"/>
      <c r="H33" s="611"/>
      <c r="I33" s="79">
        <v>305</v>
      </c>
      <c r="J33" s="79">
        <v>88</v>
      </c>
      <c r="K33" s="79">
        <v>100</v>
      </c>
      <c r="L33" s="79">
        <v>200</v>
      </c>
      <c r="M33" s="79">
        <v>200</v>
      </c>
      <c r="N33" s="395">
        <v>200</v>
      </c>
      <c r="O33" s="395">
        <v>200</v>
      </c>
      <c r="P33" s="395">
        <v>200</v>
      </c>
      <c r="Q33" s="323" t="s">
        <v>550</v>
      </c>
    </row>
    <row r="34" spans="1:17">
      <c r="A34" s="308"/>
      <c r="B34" s="308"/>
      <c r="C34" s="308"/>
      <c r="D34" s="308"/>
      <c r="E34" s="304"/>
      <c r="F34" s="310"/>
      <c r="G34" s="310"/>
      <c r="H34" s="310"/>
      <c r="I34" s="97"/>
      <c r="J34" s="97"/>
      <c r="K34" s="97"/>
      <c r="L34" s="97"/>
      <c r="M34" s="97"/>
      <c r="N34" s="97"/>
      <c r="O34" s="97"/>
      <c r="P34" s="97"/>
    </row>
    <row r="35" spans="1:17">
      <c r="A35" s="308"/>
      <c r="B35" s="308"/>
      <c r="C35" s="308"/>
      <c r="D35" s="308"/>
      <c r="E35" s="304"/>
      <c r="F35" s="310"/>
      <c r="G35" s="310"/>
      <c r="H35" s="310"/>
      <c r="I35" s="97"/>
      <c r="J35" s="97"/>
      <c r="K35" s="97"/>
      <c r="L35" s="97"/>
      <c r="M35" s="97"/>
      <c r="N35" s="97"/>
      <c r="O35" s="97"/>
      <c r="P35" s="97"/>
    </row>
    <row r="36" spans="1:17" ht="15.75" thickBot="1">
      <c r="A36" s="9"/>
      <c r="B36" s="9"/>
      <c r="C36" s="9"/>
      <c r="D36" s="9"/>
      <c r="E36" s="8"/>
      <c r="F36" s="8"/>
      <c r="G36" s="8"/>
      <c r="H36" s="8"/>
      <c r="I36" s="10"/>
      <c r="J36" s="10"/>
      <c r="K36" s="10"/>
      <c r="L36" s="10"/>
      <c r="M36" s="10"/>
      <c r="N36" s="10"/>
      <c r="O36" s="10"/>
    </row>
    <row r="37" spans="1:17" ht="27" customHeight="1" thickBot="1">
      <c r="A37" s="487" t="s">
        <v>1</v>
      </c>
      <c r="B37" s="591"/>
      <c r="C37" s="591"/>
      <c r="D37" s="591"/>
      <c r="E37" s="591"/>
      <c r="F37" s="591"/>
      <c r="G37" s="591"/>
      <c r="H37" s="592"/>
      <c r="I37" s="53" t="s">
        <v>6</v>
      </c>
      <c r="J37" s="53" t="s">
        <v>6</v>
      </c>
      <c r="K37" s="53" t="s">
        <v>6</v>
      </c>
      <c r="L37" s="53" t="s">
        <v>6</v>
      </c>
      <c r="M37" s="53" t="s">
        <v>585</v>
      </c>
      <c r="N37" s="53" t="s">
        <v>6</v>
      </c>
      <c r="O37" s="53" t="s">
        <v>6</v>
      </c>
      <c r="P37" s="53" t="s">
        <v>6</v>
      </c>
    </row>
    <row r="38" spans="1:17" ht="30" customHeight="1" thickBot="1">
      <c r="A38" s="508" t="s">
        <v>14</v>
      </c>
      <c r="B38" s="580"/>
      <c r="C38" s="580"/>
      <c r="D38" s="580"/>
      <c r="E38" s="580"/>
      <c r="F38" s="580"/>
      <c r="G38" s="580"/>
      <c r="H38" s="581"/>
      <c r="I38" s="54" t="s">
        <v>7</v>
      </c>
      <c r="J38" s="54" t="s">
        <v>11</v>
      </c>
      <c r="K38" s="55" t="s">
        <v>11</v>
      </c>
      <c r="L38" s="55" t="s">
        <v>11</v>
      </c>
      <c r="M38" s="55" t="s">
        <v>586</v>
      </c>
      <c r="N38" s="55" t="s">
        <v>11</v>
      </c>
      <c r="O38" s="55" t="s">
        <v>11</v>
      </c>
      <c r="P38" s="55" t="s">
        <v>11</v>
      </c>
    </row>
    <row r="39" spans="1:17" ht="30" customHeight="1" thickBot="1">
      <c r="A39" s="57" t="s">
        <v>2</v>
      </c>
      <c r="B39" s="58" t="s">
        <v>3</v>
      </c>
      <c r="C39" s="59" t="s">
        <v>4</v>
      </c>
      <c r="D39" s="60"/>
      <c r="E39" s="588" t="s">
        <v>5</v>
      </c>
      <c r="F39" s="589"/>
      <c r="G39" s="589"/>
      <c r="H39" s="590"/>
      <c r="I39" s="56" t="s">
        <v>8</v>
      </c>
      <c r="J39" s="56" t="s">
        <v>10</v>
      </c>
      <c r="K39" s="56" t="s">
        <v>12</v>
      </c>
      <c r="L39" s="55" t="s">
        <v>13</v>
      </c>
      <c r="M39" s="55" t="s">
        <v>13</v>
      </c>
      <c r="N39" s="56" t="s">
        <v>459</v>
      </c>
      <c r="O39" s="56" t="s">
        <v>297</v>
      </c>
      <c r="P39" s="56" t="s">
        <v>618</v>
      </c>
    </row>
    <row r="40" spans="1:17">
      <c r="A40" s="4"/>
      <c r="B40" s="4"/>
      <c r="C40" s="4"/>
      <c r="D40" s="2" t="s">
        <v>38</v>
      </c>
      <c r="E40" s="612" t="s">
        <v>59</v>
      </c>
      <c r="F40" s="613"/>
      <c r="G40" s="613"/>
      <c r="H40" s="614"/>
      <c r="I40" s="63">
        <f>I41+I42+I43+I44+I45+I46</f>
        <v>4810</v>
      </c>
      <c r="J40" s="63">
        <v>4104</v>
      </c>
      <c r="K40" s="63">
        <v>4170</v>
      </c>
      <c r="L40" s="63">
        <f>L41+L42+L43+L45+L46</f>
        <v>4270</v>
      </c>
      <c r="M40" s="63">
        <f>M41+M42+M43+M45+M46</f>
        <v>4270</v>
      </c>
      <c r="N40" s="391">
        <f>SUM(N41:N46)</f>
        <v>4500</v>
      </c>
      <c r="O40" s="391">
        <f>SUM(O41:O46)</f>
        <v>4500</v>
      </c>
      <c r="P40" s="391">
        <f>SUM(P41:P46)</f>
        <v>4500</v>
      </c>
    </row>
    <row r="41" spans="1:17">
      <c r="A41" s="3"/>
      <c r="B41" s="3"/>
      <c r="C41" s="7"/>
      <c r="D41" s="3"/>
      <c r="E41" s="489" t="s">
        <v>60</v>
      </c>
      <c r="F41" s="490"/>
      <c r="G41" s="490"/>
      <c r="H41" s="491"/>
      <c r="I41" s="45">
        <v>753</v>
      </c>
      <c r="J41" s="45">
        <v>561</v>
      </c>
      <c r="K41" s="45">
        <v>750</v>
      </c>
      <c r="L41" s="45">
        <v>500</v>
      </c>
      <c r="M41" s="45">
        <v>500</v>
      </c>
      <c r="N41" s="392">
        <v>600</v>
      </c>
      <c r="O41" s="392">
        <v>600</v>
      </c>
      <c r="P41" s="392">
        <v>600</v>
      </c>
    </row>
    <row r="42" spans="1:17">
      <c r="A42" s="3"/>
      <c r="B42" s="3"/>
      <c r="C42" s="3"/>
      <c r="D42" s="3"/>
      <c r="E42" s="489" t="s">
        <v>61</v>
      </c>
      <c r="F42" s="490"/>
      <c r="G42" s="490"/>
      <c r="H42" s="491"/>
      <c r="I42" s="45">
        <v>2040</v>
      </c>
      <c r="J42" s="45">
        <v>1477</v>
      </c>
      <c r="K42" s="45">
        <v>1400</v>
      </c>
      <c r="L42" s="45">
        <v>1700</v>
      </c>
      <c r="M42" s="45">
        <v>1700</v>
      </c>
      <c r="N42" s="392">
        <v>1700</v>
      </c>
      <c r="O42" s="392">
        <v>1700</v>
      </c>
      <c r="P42" s="392">
        <v>1700</v>
      </c>
    </row>
    <row r="43" spans="1:17">
      <c r="A43" s="3"/>
      <c r="B43" s="3"/>
      <c r="C43" s="3"/>
      <c r="D43" s="3"/>
      <c r="E43" s="489" t="s">
        <v>62</v>
      </c>
      <c r="F43" s="490"/>
      <c r="G43" s="490"/>
      <c r="H43" s="491"/>
      <c r="I43" s="45">
        <v>1206</v>
      </c>
      <c r="J43" s="45">
        <v>1509</v>
      </c>
      <c r="K43" s="45">
        <v>1700</v>
      </c>
      <c r="L43" s="45">
        <v>2000</v>
      </c>
      <c r="M43" s="45">
        <v>2000</v>
      </c>
      <c r="N43" s="392">
        <v>2130</v>
      </c>
      <c r="O43" s="392">
        <v>2130</v>
      </c>
      <c r="P43" s="392">
        <v>2130</v>
      </c>
    </row>
    <row r="44" spans="1:17">
      <c r="A44" s="3"/>
      <c r="B44" s="3"/>
      <c r="C44" s="3"/>
      <c r="D44" s="3"/>
      <c r="E44" s="489" t="s">
        <v>63</v>
      </c>
      <c r="F44" s="490"/>
      <c r="G44" s="490"/>
      <c r="H44" s="491"/>
      <c r="I44" s="45">
        <v>216</v>
      </c>
      <c r="J44" s="45">
        <v>55</v>
      </c>
      <c r="K44" s="45">
        <v>0</v>
      </c>
      <c r="L44" s="45">
        <v>0</v>
      </c>
      <c r="M44" s="45">
        <v>0</v>
      </c>
      <c r="N44" s="392">
        <v>0</v>
      </c>
      <c r="O44" s="392">
        <v>0</v>
      </c>
      <c r="P44" s="392">
        <v>0</v>
      </c>
    </row>
    <row r="45" spans="1:17">
      <c r="A45" s="7"/>
      <c r="B45" s="3"/>
      <c r="C45" s="7"/>
      <c r="D45" s="3"/>
      <c r="E45" s="489" t="s">
        <v>64</v>
      </c>
      <c r="F45" s="490"/>
      <c r="G45" s="490"/>
      <c r="H45" s="491"/>
      <c r="I45" s="45">
        <v>250</v>
      </c>
      <c r="J45" s="45">
        <v>234</v>
      </c>
      <c r="K45" s="45">
        <v>0</v>
      </c>
      <c r="L45" s="45">
        <v>0</v>
      </c>
      <c r="M45" s="45">
        <v>0</v>
      </c>
      <c r="N45" s="392">
        <v>0</v>
      </c>
      <c r="O45" s="392">
        <v>0</v>
      </c>
      <c r="P45" s="392">
        <v>0</v>
      </c>
    </row>
    <row r="46" spans="1:17">
      <c r="A46" s="3"/>
      <c r="B46" s="3"/>
      <c r="C46" s="3"/>
      <c r="D46" s="3"/>
      <c r="E46" s="489" t="s">
        <v>415</v>
      </c>
      <c r="F46" s="515"/>
      <c r="G46" s="515"/>
      <c r="H46" s="516"/>
      <c r="I46" s="45">
        <v>345</v>
      </c>
      <c r="J46" s="45">
        <v>270</v>
      </c>
      <c r="K46" s="45">
        <v>320</v>
      </c>
      <c r="L46" s="45">
        <v>70</v>
      </c>
      <c r="M46" s="45">
        <v>70</v>
      </c>
      <c r="N46" s="392">
        <v>70</v>
      </c>
      <c r="O46" s="392">
        <v>70</v>
      </c>
      <c r="P46" s="392">
        <v>70</v>
      </c>
    </row>
    <row r="47" spans="1:17">
      <c r="A47" s="7" t="s">
        <v>91</v>
      </c>
      <c r="B47" s="3"/>
      <c r="C47" s="7" t="s">
        <v>65</v>
      </c>
      <c r="D47" s="3"/>
      <c r="E47" s="492" t="s">
        <v>66</v>
      </c>
      <c r="F47" s="520"/>
      <c r="G47" s="520"/>
      <c r="H47" s="521"/>
      <c r="I47" s="46">
        <f>SUM(I48:I58)</f>
        <v>5361</v>
      </c>
      <c r="J47" s="46">
        <v>4249</v>
      </c>
      <c r="K47" s="46">
        <f t="shared" ref="K47:P47" si="10">K48+K49+K50+K51+K52+K53+K54+K55+K56+K57+K58</f>
        <v>4700</v>
      </c>
      <c r="L47" s="46">
        <f t="shared" si="10"/>
        <v>5900</v>
      </c>
      <c r="M47" s="46">
        <f t="shared" si="10"/>
        <v>6700</v>
      </c>
      <c r="N47" s="393">
        <f t="shared" si="10"/>
        <v>6100</v>
      </c>
      <c r="O47" s="393">
        <f t="shared" si="10"/>
        <v>6100</v>
      </c>
      <c r="P47" s="393">
        <f t="shared" si="10"/>
        <v>6100</v>
      </c>
    </row>
    <row r="48" spans="1:17">
      <c r="A48" s="3"/>
      <c r="B48" s="3"/>
      <c r="C48" s="3"/>
      <c r="D48" s="3" t="s">
        <v>32</v>
      </c>
      <c r="E48" s="489" t="s">
        <v>67</v>
      </c>
      <c r="F48" s="515"/>
      <c r="G48" s="515"/>
      <c r="H48" s="516"/>
      <c r="I48" s="45">
        <v>50</v>
      </c>
      <c r="J48" s="45">
        <v>0</v>
      </c>
      <c r="K48" s="45">
        <v>0</v>
      </c>
      <c r="L48" s="45">
        <v>1000</v>
      </c>
      <c r="M48" s="45">
        <v>1000</v>
      </c>
      <c r="N48" s="392">
        <v>1000</v>
      </c>
      <c r="O48" s="392">
        <v>1000</v>
      </c>
      <c r="P48" s="392">
        <v>1000</v>
      </c>
    </row>
    <row r="49" spans="1:17">
      <c r="A49" s="3"/>
      <c r="B49" s="3"/>
      <c r="C49" s="3"/>
      <c r="D49" s="3" t="s">
        <v>35</v>
      </c>
      <c r="E49" s="489" t="s">
        <v>68</v>
      </c>
      <c r="F49" s="515"/>
      <c r="G49" s="515"/>
      <c r="H49" s="516"/>
      <c r="I49" s="45">
        <v>0</v>
      </c>
      <c r="J49" s="45">
        <v>60</v>
      </c>
      <c r="K49" s="45">
        <v>200</v>
      </c>
      <c r="L49" s="45">
        <v>200</v>
      </c>
      <c r="M49" s="45">
        <v>200</v>
      </c>
      <c r="N49" s="392">
        <v>200</v>
      </c>
      <c r="O49" s="392">
        <v>200</v>
      </c>
      <c r="P49" s="392">
        <v>200</v>
      </c>
    </row>
    <row r="50" spans="1:17">
      <c r="A50" s="3"/>
      <c r="B50" s="3"/>
      <c r="C50" s="3"/>
      <c r="D50" s="3" t="s">
        <v>38</v>
      </c>
      <c r="E50" s="489" t="s">
        <v>69</v>
      </c>
      <c r="F50" s="515"/>
      <c r="G50" s="515"/>
      <c r="H50" s="516"/>
      <c r="I50" s="45">
        <v>0</v>
      </c>
      <c r="J50" s="45">
        <v>50</v>
      </c>
      <c r="K50" s="45">
        <v>200</v>
      </c>
      <c r="L50" s="45">
        <v>200</v>
      </c>
      <c r="M50" s="45">
        <v>200</v>
      </c>
      <c r="N50" s="392">
        <v>200</v>
      </c>
      <c r="O50" s="392">
        <v>200</v>
      </c>
      <c r="P50" s="392">
        <v>200</v>
      </c>
    </row>
    <row r="51" spans="1:17">
      <c r="A51" s="3"/>
      <c r="B51" s="3"/>
      <c r="C51" s="3"/>
      <c r="D51" s="3" t="s">
        <v>39</v>
      </c>
      <c r="E51" s="489" t="s">
        <v>70</v>
      </c>
      <c r="F51" s="515"/>
      <c r="G51" s="515"/>
      <c r="H51" s="516"/>
      <c r="I51" s="45">
        <v>0</v>
      </c>
      <c r="J51" s="45">
        <v>128</v>
      </c>
      <c r="K51" s="45">
        <v>400</v>
      </c>
      <c r="L51" s="45">
        <v>300</v>
      </c>
      <c r="M51" s="45">
        <v>300</v>
      </c>
      <c r="N51" s="392">
        <v>300</v>
      </c>
      <c r="O51" s="392">
        <v>300</v>
      </c>
      <c r="P51" s="392">
        <v>300</v>
      </c>
    </row>
    <row r="52" spans="1:17">
      <c r="A52" s="3"/>
      <c r="B52" s="3"/>
      <c r="C52" s="3"/>
      <c r="D52" s="3" t="s">
        <v>71</v>
      </c>
      <c r="E52" s="489" t="s">
        <v>72</v>
      </c>
      <c r="F52" s="515"/>
      <c r="G52" s="515"/>
      <c r="H52" s="516"/>
      <c r="I52" s="45">
        <v>2513</v>
      </c>
      <c r="J52" s="45">
        <v>1963</v>
      </c>
      <c r="K52" s="45">
        <v>2500</v>
      </c>
      <c r="L52" s="45">
        <v>2800</v>
      </c>
      <c r="M52" s="45">
        <v>2800</v>
      </c>
      <c r="N52" s="392">
        <v>2800</v>
      </c>
      <c r="O52" s="392">
        <v>2800</v>
      </c>
      <c r="P52" s="392">
        <v>2800</v>
      </c>
    </row>
    <row r="53" spans="1:17">
      <c r="A53" s="3"/>
      <c r="B53" s="3"/>
      <c r="C53" s="3"/>
      <c r="D53" s="3" t="s">
        <v>73</v>
      </c>
      <c r="E53" s="489" t="s">
        <v>74</v>
      </c>
      <c r="F53" s="515"/>
      <c r="G53" s="515"/>
      <c r="H53" s="516"/>
      <c r="I53" s="45">
        <v>186</v>
      </c>
      <c r="J53" s="45">
        <v>45</v>
      </c>
      <c r="K53" s="45">
        <v>0</v>
      </c>
      <c r="L53" s="45">
        <v>0</v>
      </c>
      <c r="M53" s="45">
        <v>0</v>
      </c>
      <c r="N53" s="392">
        <v>0</v>
      </c>
      <c r="O53" s="392">
        <v>0</v>
      </c>
      <c r="P53" s="392">
        <v>0</v>
      </c>
    </row>
    <row r="54" spans="1:17">
      <c r="A54" s="3"/>
      <c r="B54" s="3"/>
      <c r="C54" s="3"/>
      <c r="D54" s="3" t="s">
        <v>76</v>
      </c>
      <c r="E54" s="489" t="s">
        <v>77</v>
      </c>
      <c r="F54" s="515"/>
      <c r="G54" s="515"/>
      <c r="H54" s="516"/>
      <c r="I54" s="45">
        <v>168</v>
      </c>
      <c r="J54" s="45">
        <v>98</v>
      </c>
      <c r="K54" s="45">
        <v>0</v>
      </c>
      <c r="L54" s="45">
        <v>0</v>
      </c>
      <c r="M54" s="45">
        <v>0</v>
      </c>
      <c r="N54" s="392">
        <v>0</v>
      </c>
      <c r="O54" s="392">
        <v>0</v>
      </c>
      <c r="P54" s="392">
        <v>0</v>
      </c>
    </row>
    <row r="55" spans="1:17">
      <c r="A55" s="3"/>
      <c r="B55" s="3"/>
      <c r="C55" s="3"/>
      <c r="D55" s="3" t="s">
        <v>78</v>
      </c>
      <c r="E55" s="489" t="s">
        <v>79</v>
      </c>
      <c r="F55" s="515"/>
      <c r="G55" s="515"/>
      <c r="H55" s="516"/>
      <c r="I55" s="45">
        <v>600</v>
      </c>
      <c r="J55" s="45"/>
      <c r="K55" s="45">
        <v>0</v>
      </c>
      <c r="L55" s="45">
        <v>0</v>
      </c>
      <c r="M55" s="45">
        <v>800</v>
      </c>
      <c r="N55" s="392">
        <v>0</v>
      </c>
      <c r="O55" s="392">
        <v>0</v>
      </c>
      <c r="P55" s="392">
        <v>0</v>
      </c>
    </row>
    <row r="56" spans="1:17">
      <c r="A56" s="3"/>
      <c r="B56" s="3"/>
      <c r="C56" s="3"/>
      <c r="D56" s="3" t="s">
        <v>75</v>
      </c>
      <c r="E56" s="489" t="s">
        <v>80</v>
      </c>
      <c r="F56" s="515"/>
      <c r="G56" s="515"/>
      <c r="H56" s="516"/>
      <c r="I56" s="45">
        <v>70</v>
      </c>
      <c r="J56" s="45">
        <v>95</v>
      </c>
      <c r="K56" s="45">
        <v>100</v>
      </c>
      <c r="L56" s="45">
        <v>100</v>
      </c>
      <c r="M56" s="45">
        <v>100</v>
      </c>
      <c r="N56" s="392">
        <v>100</v>
      </c>
      <c r="O56" s="392">
        <v>100</v>
      </c>
      <c r="P56" s="392">
        <v>100</v>
      </c>
    </row>
    <row r="57" spans="1:17">
      <c r="A57" s="7"/>
      <c r="B57" s="3"/>
      <c r="C57" s="7"/>
      <c r="D57" s="3" t="s">
        <v>81</v>
      </c>
      <c r="E57" s="489" t="s">
        <v>82</v>
      </c>
      <c r="F57" s="578"/>
      <c r="G57" s="578"/>
      <c r="H57" s="579"/>
      <c r="I57" s="45">
        <v>675</v>
      </c>
      <c r="J57" s="45">
        <v>754</v>
      </c>
      <c r="K57" s="45">
        <v>300</v>
      </c>
      <c r="L57" s="45">
        <v>300</v>
      </c>
      <c r="M57" s="45">
        <v>300</v>
      </c>
      <c r="N57" s="392">
        <v>500</v>
      </c>
      <c r="O57" s="392">
        <v>500</v>
      </c>
      <c r="P57" s="392">
        <v>500</v>
      </c>
    </row>
    <row r="58" spans="1:17">
      <c r="A58" s="7"/>
      <c r="B58" s="3"/>
      <c r="C58" s="7"/>
      <c r="D58" s="3" t="s">
        <v>83</v>
      </c>
      <c r="E58" s="489" t="s">
        <v>84</v>
      </c>
      <c r="F58" s="578"/>
      <c r="G58" s="578"/>
      <c r="H58" s="579"/>
      <c r="I58" s="45">
        <v>1099</v>
      </c>
      <c r="J58" s="45">
        <v>1055</v>
      </c>
      <c r="K58" s="45">
        <v>1000</v>
      </c>
      <c r="L58" s="45">
        <v>1000</v>
      </c>
      <c r="M58" s="45">
        <v>1000</v>
      </c>
      <c r="N58" s="392">
        <v>1000</v>
      </c>
      <c r="O58" s="392">
        <v>1000</v>
      </c>
      <c r="P58" s="392">
        <v>1000</v>
      </c>
    </row>
    <row r="59" spans="1:17">
      <c r="A59" s="7" t="s">
        <v>92</v>
      </c>
      <c r="B59" s="3"/>
      <c r="C59" s="7" t="s">
        <v>85</v>
      </c>
      <c r="D59" s="3"/>
      <c r="E59" s="492" t="s">
        <v>86</v>
      </c>
      <c r="F59" s="520"/>
      <c r="G59" s="520"/>
      <c r="H59" s="521"/>
      <c r="I59" s="46">
        <f>SUM(I60:I63)</f>
        <v>12541</v>
      </c>
      <c r="J59" s="46">
        <v>6464</v>
      </c>
      <c r="K59" s="46">
        <f t="shared" ref="K59:P59" si="11">SUM(K60:K63)</f>
        <v>5950</v>
      </c>
      <c r="L59" s="46">
        <f t="shared" si="11"/>
        <v>5950</v>
      </c>
      <c r="M59" s="46">
        <f t="shared" si="11"/>
        <v>5950</v>
      </c>
      <c r="N59" s="393">
        <f t="shared" si="11"/>
        <v>6499</v>
      </c>
      <c r="O59" s="393">
        <f t="shared" si="11"/>
        <v>6499</v>
      </c>
      <c r="P59" s="393">
        <f t="shared" si="11"/>
        <v>6499</v>
      </c>
    </row>
    <row r="60" spans="1:17">
      <c r="A60" s="3"/>
      <c r="B60" s="3"/>
      <c r="C60" s="3"/>
      <c r="D60" s="3" t="s">
        <v>32</v>
      </c>
      <c r="E60" s="489" t="s">
        <v>87</v>
      </c>
      <c r="F60" s="515"/>
      <c r="G60" s="515"/>
      <c r="H60" s="516"/>
      <c r="I60" s="45">
        <v>7523</v>
      </c>
      <c r="J60" s="45">
        <v>5123</v>
      </c>
      <c r="K60" s="45">
        <v>4800</v>
      </c>
      <c r="L60" s="45">
        <v>4800</v>
      </c>
      <c r="M60" s="45">
        <v>4800</v>
      </c>
      <c r="N60" s="392">
        <v>4800</v>
      </c>
      <c r="O60" s="392">
        <v>4800</v>
      </c>
      <c r="P60" s="392">
        <v>4800</v>
      </c>
    </row>
    <row r="61" spans="1:17">
      <c r="A61" s="7"/>
      <c r="B61" s="3"/>
      <c r="C61" s="7"/>
      <c r="D61" s="3" t="s">
        <v>35</v>
      </c>
      <c r="E61" s="489" t="s">
        <v>88</v>
      </c>
      <c r="F61" s="578"/>
      <c r="G61" s="578"/>
      <c r="H61" s="579"/>
      <c r="I61" s="45">
        <v>4503</v>
      </c>
      <c r="J61" s="45">
        <v>666</v>
      </c>
      <c r="K61" s="45">
        <v>500</v>
      </c>
      <c r="L61" s="45">
        <v>500</v>
      </c>
      <c r="M61" s="45">
        <v>500</v>
      </c>
      <c r="N61" s="392">
        <v>500</v>
      </c>
      <c r="O61" s="392">
        <v>500</v>
      </c>
      <c r="P61" s="392">
        <v>500</v>
      </c>
    </row>
    <row r="62" spans="1:17">
      <c r="A62" s="3"/>
      <c r="B62" s="3"/>
      <c r="C62" s="3"/>
      <c r="D62" s="3" t="s">
        <v>38</v>
      </c>
      <c r="E62" s="489" t="s">
        <v>89</v>
      </c>
      <c r="F62" s="515"/>
      <c r="G62" s="515"/>
      <c r="H62" s="516"/>
      <c r="I62" s="45">
        <v>415</v>
      </c>
      <c r="J62" s="45">
        <v>626</v>
      </c>
      <c r="K62" s="45">
        <v>600</v>
      </c>
      <c r="L62" s="45">
        <v>600</v>
      </c>
      <c r="M62" s="45">
        <v>600</v>
      </c>
      <c r="N62" s="392">
        <v>1149</v>
      </c>
      <c r="O62" s="392">
        <v>1149</v>
      </c>
      <c r="P62" s="392">
        <v>1149</v>
      </c>
      <c r="Q62" s="115" t="s">
        <v>608</v>
      </c>
    </row>
    <row r="63" spans="1:17">
      <c r="A63" s="3"/>
      <c r="B63" s="3"/>
      <c r="C63" s="3"/>
      <c r="D63" s="3" t="s">
        <v>41</v>
      </c>
      <c r="E63" s="489" t="s">
        <v>90</v>
      </c>
      <c r="F63" s="515"/>
      <c r="G63" s="515"/>
      <c r="H63" s="516"/>
      <c r="I63" s="45">
        <v>100</v>
      </c>
      <c r="J63" s="45">
        <v>50</v>
      </c>
      <c r="K63" s="45">
        <v>50</v>
      </c>
      <c r="L63" s="45">
        <v>50</v>
      </c>
      <c r="M63" s="45">
        <v>50</v>
      </c>
      <c r="N63" s="392">
        <v>50</v>
      </c>
      <c r="O63" s="392">
        <v>50</v>
      </c>
      <c r="P63" s="392">
        <v>50</v>
      </c>
      <c r="Q63" s="115"/>
    </row>
    <row r="64" spans="1:17">
      <c r="A64" s="7" t="s">
        <v>95</v>
      </c>
      <c r="B64" s="14"/>
      <c r="C64" s="12">
        <v>635</v>
      </c>
      <c r="D64" s="14"/>
      <c r="E64" s="492" t="s">
        <v>94</v>
      </c>
      <c r="F64" s="493"/>
      <c r="G64" s="493"/>
      <c r="H64" s="494"/>
      <c r="I64" s="46">
        <f>SUM(I65:I67)</f>
        <v>14225</v>
      </c>
      <c r="J64" s="46">
        <v>468</v>
      </c>
      <c r="K64" s="46">
        <f t="shared" ref="K64:P64" si="12">SUM(K65:K67)</f>
        <v>500</v>
      </c>
      <c r="L64" s="46">
        <f t="shared" si="12"/>
        <v>700</v>
      </c>
      <c r="M64" s="46">
        <f t="shared" si="12"/>
        <v>700</v>
      </c>
      <c r="N64" s="393">
        <f t="shared" si="12"/>
        <v>900</v>
      </c>
      <c r="O64" s="393">
        <f t="shared" si="12"/>
        <v>900</v>
      </c>
      <c r="P64" s="393">
        <f t="shared" si="12"/>
        <v>900</v>
      </c>
      <c r="Q64" s="115"/>
    </row>
    <row r="65" spans="1:17">
      <c r="A65" s="13"/>
      <c r="B65" s="14"/>
      <c r="C65" s="14"/>
      <c r="D65" s="3" t="s">
        <v>35</v>
      </c>
      <c r="E65" s="489" t="s">
        <v>96</v>
      </c>
      <c r="F65" s="490"/>
      <c r="G65" s="490"/>
      <c r="H65" s="491"/>
      <c r="I65" s="14">
        <v>0</v>
      </c>
      <c r="J65" s="14">
        <v>86</v>
      </c>
      <c r="K65" s="14">
        <v>100</v>
      </c>
      <c r="L65" s="14">
        <v>300</v>
      </c>
      <c r="M65" s="14">
        <v>300</v>
      </c>
      <c r="N65" s="396">
        <v>300</v>
      </c>
      <c r="O65" s="396">
        <v>300</v>
      </c>
      <c r="P65" s="396">
        <v>300</v>
      </c>
      <c r="Q65" s="15"/>
    </row>
    <row r="66" spans="1:17">
      <c r="A66" s="13"/>
      <c r="B66" s="14"/>
      <c r="C66" s="14"/>
      <c r="D66" s="3" t="s">
        <v>39</v>
      </c>
      <c r="E66" s="489" t="s">
        <v>97</v>
      </c>
      <c r="F66" s="490"/>
      <c r="G66" s="490"/>
      <c r="H66" s="491"/>
      <c r="I66" s="14">
        <v>0</v>
      </c>
      <c r="J66" s="14">
        <v>381</v>
      </c>
      <c r="K66" s="14">
        <v>400</v>
      </c>
      <c r="L66" s="14">
        <v>400</v>
      </c>
      <c r="M66" s="14">
        <v>400</v>
      </c>
      <c r="N66" s="396">
        <v>300</v>
      </c>
      <c r="O66" s="396">
        <v>300</v>
      </c>
      <c r="P66" s="396">
        <v>300</v>
      </c>
      <c r="Q66" s="15"/>
    </row>
    <row r="67" spans="1:17" ht="15.75" thickBot="1">
      <c r="A67" s="17"/>
      <c r="B67" s="18"/>
      <c r="C67" s="18"/>
      <c r="D67" s="11" t="s">
        <v>71</v>
      </c>
      <c r="E67" s="501" t="s">
        <v>98</v>
      </c>
      <c r="F67" s="502"/>
      <c r="G67" s="502"/>
      <c r="H67" s="503"/>
      <c r="I67" s="79">
        <v>14225</v>
      </c>
      <c r="J67" s="18">
        <v>0</v>
      </c>
      <c r="K67" s="18">
        <v>0</v>
      </c>
      <c r="L67" s="18">
        <v>0</v>
      </c>
      <c r="M67" s="18">
        <v>0</v>
      </c>
      <c r="N67" s="397">
        <v>300</v>
      </c>
      <c r="O67" s="397">
        <v>300</v>
      </c>
      <c r="P67" s="397">
        <v>300</v>
      </c>
      <c r="Q67" s="265" t="s">
        <v>551</v>
      </c>
    </row>
    <row r="68" spans="1:17">
      <c r="A68" s="36"/>
      <c r="B68" s="15"/>
      <c r="C68" s="15"/>
      <c r="D68" s="308"/>
      <c r="E68" s="304"/>
      <c r="F68" s="304"/>
      <c r="G68" s="304"/>
      <c r="H68" s="304"/>
      <c r="I68" s="97"/>
      <c r="J68" s="15"/>
      <c r="K68" s="15"/>
      <c r="L68" s="15"/>
      <c r="M68" s="15"/>
      <c r="N68" s="15"/>
      <c r="O68" s="15"/>
      <c r="P68" s="15"/>
      <c r="Q68" s="115"/>
    </row>
    <row r="69" spans="1:17">
      <c r="A69" s="36"/>
      <c r="B69" s="15"/>
      <c r="C69" s="15"/>
      <c r="D69" s="308"/>
      <c r="E69" s="304"/>
      <c r="F69" s="304"/>
      <c r="G69" s="304"/>
      <c r="H69" s="304"/>
      <c r="I69" s="97"/>
      <c r="J69" s="15"/>
      <c r="K69" s="15"/>
      <c r="L69" s="15"/>
      <c r="M69" s="15"/>
      <c r="N69" s="15"/>
      <c r="O69" s="15"/>
      <c r="P69" s="15"/>
      <c r="Q69" s="115"/>
    </row>
    <row r="70" spans="1:17">
      <c r="A70" s="36"/>
      <c r="B70" s="15"/>
      <c r="C70" s="15"/>
      <c r="D70" s="308"/>
      <c r="E70" s="304"/>
      <c r="F70" s="304"/>
      <c r="G70" s="304"/>
      <c r="H70" s="304"/>
      <c r="I70" s="97"/>
      <c r="J70" s="15"/>
      <c r="K70" s="15"/>
      <c r="L70" s="15"/>
      <c r="M70" s="15"/>
      <c r="N70" s="15"/>
      <c r="O70" s="15"/>
      <c r="P70" s="15"/>
      <c r="Q70" s="15"/>
    </row>
    <row r="71" spans="1:17" ht="15.75" thickBot="1">
      <c r="A71" s="36"/>
      <c r="B71" s="15"/>
      <c r="C71" s="15"/>
      <c r="D71" s="8"/>
      <c r="E71" s="593"/>
      <c r="F71" s="593"/>
      <c r="G71" s="593"/>
      <c r="H71" s="593"/>
      <c r="I71" s="16"/>
      <c r="J71" s="16"/>
      <c r="K71" s="16"/>
      <c r="L71" s="16"/>
      <c r="M71" s="16"/>
      <c r="N71" s="16"/>
      <c r="O71" s="16"/>
      <c r="Q71" s="15"/>
    </row>
    <row r="72" spans="1:17" ht="27" customHeight="1" thickBot="1">
      <c r="A72" s="487" t="s">
        <v>1</v>
      </c>
      <c r="B72" s="591"/>
      <c r="C72" s="591"/>
      <c r="D72" s="591"/>
      <c r="E72" s="591"/>
      <c r="F72" s="591"/>
      <c r="G72" s="591"/>
      <c r="H72" s="592"/>
      <c r="I72" s="53" t="s">
        <v>6</v>
      </c>
      <c r="J72" s="53" t="s">
        <v>6</v>
      </c>
      <c r="K72" s="53" t="s">
        <v>6</v>
      </c>
      <c r="L72" s="53" t="s">
        <v>6</v>
      </c>
      <c r="M72" s="53" t="s">
        <v>585</v>
      </c>
      <c r="N72" s="53" t="s">
        <v>6</v>
      </c>
      <c r="O72" s="53" t="s">
        <v>6</v>
      </c>
      <c r="P72" s="53" t="s">
        <v>6</v>
      </c>
      <c r="Q72" s="265"/>
    </row>
    <row r="73" spans="1:17" ht="30" customHeight="1" thickBot="1">
      <c r="A73" s="508" t="s">
        <v>14</v>
      </c>
      <c r="B73" s="580"/>
      <c r="C73" s="580"/>
      <c r="D73" s="580"/>
      <c r="E73" s="580"/>
      <c r="F73" s="580"/>
      <c r="G73" s="580"/>
      <c r="H73" s="581"/>
      <c r="I73" s="54" t="s">
        <v>7</v>
      </c>
      <c r="J73" s="54" t="s">
        <v>11</v>
      </c>
      <c r="K73" s="55" t="s">
        <v>11</v>
      </c>
      <c r="L73" s="55" t="s">
        <v>11</v>
      </c>
      <c r="M73" s="55" t="s">
        <v>586</v>
      </c>
      <c r="N73" s="55" t="s">
        <v>11</v>
      </c>
      <c r="O73" s="55" t="s">
        <v>11</v>
      </c>
      <c r="P73" s="55" t="s">
        <v>11</v>
      </c>
    </row>
    <row r="74" spans="1:17" ht="30" customHeight="1" thickBot="1">
      <c r="A74" s="57" t="s">
        <v>2</v>
      </c>
      <c r="B74" s="58" t="s">
        <v>3</v>
      </c>
      <c r="C74" s="59" t="s">
        <v>4</v>
      </c>
      <c r="D74" s="60"/>
      <c r="E74" s="588" t="s">
        <v>5</v>
      </c>
      <c r="F74" s="589"/>
      <c r="G74" s="589"/>
      <c r="H74" s="590"/>
      <c r="I74" s="56" t="s">
        <v>8</v>
      </c>
      <c r="J74" s="56" t="s">
        <v>10</v>
      </c>
      <c r="K74" s="56" t="s">
        <v>12</v>
      </c>
      <c r="L74" s="56" t="s">
        <v>13</v>
      </c>
      <c r="M74" s="55" t="s">
        <v>13</v>
      </c>
      <c r="N74" s="56" t="s">
        <v>459</v>
      </c>
      <c r="O74" s="56" t="s">
        <v>297</v>
      </c>
      <c r="P74" s="56" t="s">
        <v>618</v>
      </c>
    </row>
    <row r="75" spans="1:17">
      <c r="A75" s="4" t="s">
        <v>99</v>
      </c>
      <c r="B75" s="4"/>
      <c r="C75" s="4" t="s">
        <v>100</v>
      </c>
      <c r="D75" s="2"/>
      <c r="E75" s="504" t="s">
        <v>93</v>
      </c>
      <c r="F75" s="505"/>
      <c r="G75" s="505"/>
      <c r="H75" s="506"/>
      <c r="I75" s="61">
        <f t="shared" ref="I75:N75" si="13">SUM(I76:I89)</f>
        <v>45218</v>
      </c>
      <c r="J75" s="61">
        <f t="shared" si="13"/>
        <v>51981</v>
      </c>
      <c r="K75" s="61">
        <f t="shared" si="13"/>
        <v>44080</v>
      </c>
      <c r="L75" s="61">
        <f t="shared" ref="L75" si="14">SUM(L76:L89)</f>
        <v>28410</v>
      </c>
      <c r="M75" s="61">
        <f t="shared" si="13"/>
        <v>28740</v>
      </c>
      <c r="N75" s="61">
        <f t="shared" si="13"/>
        <v>28260</v>
      </c>
      <c r="O75" s="61">
        <f t="shared" ref="O75:P75" si="15">SUM(O76:O89)</f>
        <v>25360</v>
      </c>
      <c r="P75" s="61">
        <f t="shared" si="15"/>
        <v>25360</v>
      </c>
    </row>
    <row r="76" spans="1:17">
      <c r="A76" s="3"/>
      <c r="B76" s="3"/>
      <c r="C76" s="7"/>
      <c r="D76" s="3" t="s">
        <v>32</v>
      </c>
      <c r="E76" s="489" t="s">
        <v>101</v>
      </c>
      <c r="F76" s="490"/>
      <c r="G76" s="490"/>
      <c r="H76" s="491"/>
      <c r="I76" s="45">
        <v>348</v>
      </c>
      <c r="J76" s="45">
        <v>280</v>
      </c>
      <c r="K76" s="45">
        <v>280</v>
      </c>
      <c r="L76" s="45">
        <v>300</v>
      </c>
      <c r="M76" s="45">
        <v>300</v>
      </c>
      <c r="N76" s="45">
        <v>300</v>
      </c>
      <c r="O76" s="45">
        <v>300</v>
      </c>
      <c r="P76" s="45">
        <v>300</v>
      </c>
    </row>
    <row r="77" spans="1:17">
      <c r="A77" s="3"/>
      <c r="B77" s="3"/>
      <c r="C77" s="3"/>
      <c r="D77" s="3" t="s">
        <v>38</v>
      </c>
      <c r="E77" s="489" t="s">
        <v>102</v>
      </c>
      <c r="F77" s="490"/>
      <c r="G77" s="490"/>
      <c r="H77" s="491"/>
      <c r="I77" s="45">
        <v>729</v>
      </c>
      <c r="J77" s="45">
        <v>641</v>
      </c>
      <c r="K77" s="45">
        <v>500</v>
      </c>
      <c r="L77" s="45">
        <v>300</v>
      </c>
      <c r="M77" s="45">
        <v>300</v>
      </c>
      <c r="N77" s="45">
        <v>300</v>
      </c>
      <c r="O77" s="45">
        <v>300</v>
      </c>
      <c r="P77" s="45">
        <v>300</v>
      </c>
    </row>
    <row r="78" spans="1:17">
      <c r="A78" s="3"/>
      <c r="B78" s="3"/>
      <c r="C78" s="3"/>
      <c r="D78" s="3" t="s">
        <v>39</v>
      </c>
      <c r="E78" s="489" t="s">
        <v>103</v>
      </c>
      <c r="F78" s="490"/>
      <c r="G78" s="490"/>
      <c r="H78" s="491"/>
      <c r="I78" s="45">
        <v>850</v>
      </c>
      <c r="J78" s="45">
        <v>720</v>
      </c>
      <c r="K78" s="45">
        <v>720</v>
      </c>
      <c r="L78" s="45">
        <v>800</v>
      </c>
      <c r="M78" s="45">
        <v>800</v>
      </c>
      <c r="N78" s="45">
        <v>500</v>
      </c>
      <c r="O78" s="45">
        <v>500</v>
      </c>
      <c r="P78" s="45">
        <v>500</v>
      </c>
    </row>
    <row r="79" spans="1:17">
      <c r="A79" s="3"/>
      <c r="B79" s="3"/>
      <c r="C79" s="3"/>
      <c r="D79" s="3" t="s">
        <v>39</v>
      </c>
      <c r="E79" s="489" t="s">
        <v>391</v>
      </c>
      <c r="F79" s="490"/>
      <c r="G79" s="490"/>
      <c r="H79" s="491"/>
      <c r="I79" s="45"/>
      <c r="J79" s="45">
        <v>289</v>
      </c>
      <c r="K79" s="45">
        <v>350</v>
      </c>
      <c r="L79" s="45">
        <v>500</v>
      </c>
      <c r="M79" s="45">
        <v>500</v>
      </c>
      <c r="N79" s="45">
        <v>500</v>
      </c>
      <c r="O79" s="45">
        <v>500</v>
      </c>
      <c r="P79" s="45">
        <v>500</v>
      </c>
    </row>
    <row r="80" spans="1:17">
      <c r="A80" s="3"/>
      <c r="B80" s="3"/>
      <c r="C80" s="3"/>
      <c r="D80" s="3" t="s">
        <v>39</v>
      </c>
      <c r="E80" s="489" t="s">
        <v>392</v>
      </c>
      <c r="F80" s="490"/>
      <c r="G80" s="490"/>
      <c r="H80" s="491"/>
      <c r="I80" s="45"/>
      <c r="J80" s="45">
        <v>460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</row>
    <row r="81" spans="1:16">
      <c r="A81" s="3"/>
      <c r="B81" s="3"/>
      <c r="C81" s="3"/>
      <c r="D81" s="3" t="s">
        <v>39</v>
      </c>
      <c r="E81" s="489" t="s">
        <v>393</v>
      </c>
      <c r="F81" s="490"/>
      <c r="G81" s="490"/>
      <c r="H81" s="491"/>
      <c r="I81" s="45"/>
      <c r="J81" s="45">
        <v>190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</row>
    <row r="82" spans="1:16">
      <c r="A82" s="3"/>
      <c r="B82" s="3"/>
      <c r="C82" s="3"/>
      <c r="D82" s="3" t="s">
        <v>41</v>
      </c>
      <c r="E82" s="489" t="s">
        <v>104</v>
      </c>
      <c r="F82" s="490"/>
      <c r="G82" s="490"/>
      <c r="H82" s="491"/>
      <c r="I82" s="45">
        <v>3360</v>
      </c>
      <c r="J82" s="45">
        <v>960</v>
      </c>
      <c r="K82" s="45">
        <v>2000</v>
      </c>
      <c r="L82" s="45">
        <v>1920</v>
      </c>
      <c r="M82" s="45">
        <v>1920</v>
      </c>
      <c r="N82" s="45">
        <v>1920</v>
      </c>
      <c r="O82" s="45">
        <v>1920</v>
      </c>
      <c r="P82" s="45">
        <v>1920</v>
      </c>
    </row>
    <row r="83" spans="1:16">
      <c r="A83" s="7"/>
      <c r="B83" s="3"/>
      <c r="C83" s="7"/>
      <c r="D83" s="3" t="s">
        <v>105</v>
      </c>
      <c r="E83" s="489" t="s">
        <v>106</v>
      </c>
      <c r="F83" s="490"/>
      <c r="G83" s="490"/>
      <c r="H83" s="491"/>
      <c r="I83" s="45">
        <v>5090</v>
      </c>
      <c r="J83" s="45">
        <v>6270</v>
      </c>
      <c r="K83" s="45">
        <v>4800</v>
      </c>
      <c r="L83" s="45">
        <v>5040</v>
      </c>
      <c r="M83" s="45">
        <v>5040</v>
      </c>
      <c r="N83" s="45">
        <v>5040</v>
      </c>
      <c r="O83" s="45">
        <v>5040</v>
      </c>
      <c r="P83" s="45">
        <v>5040</v>
      </c>
    </row>
    <row r="84" spans="1:16">
      <c r="A84" s="3"/>
      <c r="B84" s="3"/>
      <c r="C84" s="3"/>
      <c r="D84" s="3" t="s">
        <v>107</v>
      </c>
      <c r="E84" s="489" t="s">
        <v>108</v>
      </c>
      <c r="F84" s="515"/>
      <c r="G84" s="515"/>
      <c r="H84" s="516"/>
      <c r="I84" s="45">
        <v>2753</v>
      </c>
      <c r="J84" s="45">
        <v>2905</v>
      </c>
      <c r="K84" s="45">
        <v>2880</v>
      </c>
      <c r="L84" s="45">
        <v>0</v>
      </c>
      <c r="M84" s="45">
        <v>0</v>
      </c>
      <c r="N84" s="45">
        <v>0</v>
      </c>
      <c r="O84" s="45">
        <v>0</v>
      </c>
      <c r="P84" s="45">
        <v>0</v>
      </c>
    </row>
    <row r="85" spans="1:16">
      <c r="A85" s="7"/>
      <c r="B85" s="3"/>
      <c r="C85" s="7"/>
      <c r="D85" s="3" t="s">
        <v>109</v>
      </c>
      <c r="E85" s="489" t="s">
        <v>110</v>
      </c>
      <c r="F85" s="578"/>
      <c r="G85" s="578"/>
      <c r="H85" s="579"/>
      <c r="I85" s="45">
        <v>4185</v>
      </c>
      <c r="J85" s="45">
        <v>1632</v>
      </c>
      <c r="K85" s="45">
        <v>1150</v>
      </c>
      <c r="L85" s="45">
        <v>1300</v>
      </c>
      <c r="M85" s="45">
        <v>1300</v>
      </c>
      <c r="N85" s="45">
        <v>1050</v>
      </c>
      <c r="O85" s="45">
        <v>1050</v>
      </c>
      <c r="P85" s="45">
        <v>1050</v>
      </c>
    </row>
    <row r="86" spans="1:16">
      <c r="A86" s="3"/>
      <c r="B86" s="3"/>
      <c r="C86" s="3"/>
      <c r="D86" s="3" t="s">
        <v>111</v>
      </c>
      <c r="E86" s="489" t="s">
        <v>112</v>
      </c>
      <c r="F86" s="515"/>
      <c r="G86" s="515"/>
      <c r="H86" s="516"/>
      <c r="I86" s="45">
        <v>8400</v>
      </c>
      <c r="J86" s="45">
        <v>5343</v>
      </c>
      <c r="K86" s="45">
        <v>4200</v>
      </c>
      <c r="L86" s="45">
        <v>7500</v>
      </c>
      <c r="M86" s="45">
        <v>7500</v>
      </c>
      <c r="N86" s="775">
        <v>7500</v>
      </c>
      <c r="O86" s="45">
        <v>4600</v>
      </c>
      <c r="P86" s="45">
        <v>4600</v>
      </c>
    </row>
    <row r="87" spans="1:16">
      <c r="A87" s="3"/>
      <c r="B87" s="3"/>
      <c r="C87" s="3"/>
      <c r="D87" s="3" t="s">
        <v>83</v>
      </c>
      <c r="E87" s="489" t="s">
        <v>113</v>
      </c>
      <c r="F87" s="515"/>
      <c r="G87" s="515"/>
      <c r="H87" s="516"/>
      <c r="I87" s="45">
        <v>881</v>
      </c>
      <c r="J87" s="45">
        <v>729</v>
      </c>
      <c r="K87" s="45">
        <v>700</v>
      </c>
      <c r="L87" s="45">
        <v>750</v>
      </c>
      <c r="M87" s="45">
        <v>1000</v>
      </c>
      <c r="N87" s="45">
        <v>1100</v>
      </c>
      <c r="O87" s="45">
        <v>1100</v>
      </c>
      <c r="P87" s="45">
        <v>1100</v>
      </c>
    </row>
    <row r="88" spans="1:16">
      <c r="A88" s="3"/>
      <c r="B88" s="3"/>
      <c r="C88" s="3"/>
      <c r="D88" s="3" t="s">
        <v>114</v>
      </c>
      <c r="E88" s="489" t="s">
        <v>115</v>
      </c>
      <c r="F88" s="515"/>
      <c r="G88" s="515"/>
      <c r="H88" s="516"/>
      <c r="I88" s="45">
        <v>18051</v>
      </c>
      <c r="J88" s="45">
        <v>17436</v>
      </c>
      <c r="K88" s="45">
        <v>17500</v>
      </c>
      <c r="L88" s="45">
        <v>10000</v>
      </c>
      <c r="M88" s="45">
        <v>10000</v>
      </c>
      <c r="N88" s="45">
        <v>10000</v>
      </c>
      <c r="O88" s="45">
        <v>10000</v>
      </c>
      <c r="P88" s="45">
        <v>10000</v>
      </c>
    </row>
    <row r="89" spans="1:16" ht="15.75" thickBot="1">
      <c r="A89" s="25"/>
      <c r="B89" s="25"/>
      <c r="C89" s="25"/>
      <c r="D89" s="25" t="s">
        <v>116</v>
      </c>
      <c r="E89" s="495" t="s">
        <v>117</v>
      </c>
      <c r="F89" s="522"/>
      <c r="G89" s="522"/>
      <c r="H89" s="523"/>
      <c r="I89" s="50">
        <v>571</v>
      </c>
      <c r="J89" s="50">
        <v>14126</v>
      </c>
      <c r="K89" s="50">
        <v>9000</v>
      </c>
      <c r="L89" s="50">
        <v>0</v>
      </c>
      <c r="M89" s="50">
        <v>80</v>
      </c>
      <c r="N89" s="50">
        <v>50</v>
      </c>
      <c r="O89" s="50">
        <v>50</v>
      </c>
      <c r="P89" s="50">
        <v>50</v>
      </c>
    </row>
    <row r="90" spans="1:16" ht="18" customHeight="1" thickBot="1">
      <c r="A90" s="71"/>
      <c r="B90" s="71"/>
      <c r="C90" s="71"/>
      <c r="D90" s="72"/>
      <c r="E90" s="582" t="s">
        <v>119</v>
      </c>
      <c r="F90" s="586"/>
      <c r="G90" s="586"/>
      <c r="H90" s="587"/>
      <c r="I90" s="270">
        <f>SUM(I8+I9+I10+I11+I12+I15+I28+I31+I47+I59+I64+I75)</f>
        <v>222836</v>
      </c>
      <c r="J90" s="316">
        <v>211503</v>
      </c>
      <c r="K90" s="316">
        <f>K8+K15+K31+K28+K47+K59+K64+K75</f>
        <v>205484</v>
      </c>
      <c r="L90" s="316">
        <f>L8+L14+L15+L31+L28+L47+L59+L64+L75</f>
        <v>185260</v>
      </c>
      <c r="M90" s="316">
        <f>M8+M14+M15+M31+M28+M47+M59+M64+M75</f>
        <v>190272</v>
      </c>
      <c r="N90" s="316">
        <f>N8+N14+N15+N31+N28+N47+N59+N64+N75+N9+N10+N11+N12+N13</f>
        <v>203542</v>
      </c>
      <c r="O90" s="316">
        <f>O8+O14+O15+O31+O28+O47+O59+O64+O75+O9+O10+O11+O12+O13</f>
        <v>200642</v>
      </c>
      <c r="P90" s="316">
        <f>P8+P14+P15+P31+P28+P47+P59+P64+P75+P9+P10+P11+P12+P13</f>
        <v>200642</v>
      </c>
    </row>
    <row r="91" spans="1:16" ht="21" customHeight="1" thickBot="1">
      <c r="A91" s="508" t="s">
        <v>118</v>
      </c>
      <c r="B91" s="580"/>
      <c r="C91" s="580"/>
      <c r="D91" s="580"/>
      <c r="E91" s="580"/>
      <c r="F91" s="580"/>
      <c r="G91" s="580"/>
      <c r="H91" s="581"/>
      <c r="I91" s="585"/>
      <c r="J91" s="585"/>
      <c r="K91" s="585"/>
      <c r="L91" s="585"/>
      <c r="M91" s="585"/>
      <c r="N91" s="585"/>
      <c r="O91" s="585"/>
    </row>
    <row r="92" spans="1:16">
      <c r="A92" s="7" t="s">
        <v>120</v>
      </c>
      <c r="B92" s="7" t="s">
        <v>121</v>
      </c>
      <c r="C92" s="7" t="s">
        <v>16</v>
      </c>
      <c r="D92" s="7"/>
      <c r="E92" s="492" t="s">
        <v>17</v>
      </c>
      <c r="F92" s="520"/>
      <c r="G92" s="520"/>
      <c r="H92" s="521"/>
      <c r="I92" s="43">
        <v>10560</v>
      </c>
      <c r="J92" s="44">
        <v>10205</v>
      </c>
      <c r="K92" s="44">
        <v>6700</v>
      </c>
      <c r="L92" s="44">
        <v>7000</v>
      </c>
      <c r="M92" s="398">
        <v>7000</v>
      </c>
      <c r="N92" s="44">
        <v>7000</v>
      </c>
      <c r="O92" s="44">
        <v>7000</v>
      </c>
      <c r="P92" s="61">
        <v>7000</v>
      </c>
    </row>
    <row r="93" spans="1:16">
      <c r="A93" s="7" t="s">
        <v>122</v>
      </c>
      <c r="B93" s="7"/>
      <c r="C93" s="7" t="s">
        <v>19</v>
      </c>
      <c r="D93" s="7"/>
      <c r="E93" s="492" t="s">
        <v>20</v>
      </c>
      <c r="F93" s="520"/>
      <c r="G93" s="520"/>
      <c r="H93" s="521"/>
      <c r="I93" s="45"/>
      <c r="J93" s="46">
        <v>3435</v>
      </c>
      <c r="K93" s="46">
        <f t="shared" ref="K93:P93" si="16">K94+K95+K96</f>
        <v>3610</v>
      </c>
      <c r="L93" s="46">
        <f t="shared" si="16"/>
        <v>2447</v>
      </c>
      <c r="M93" s="393">
        <f t="shared" si="16"/>
        <v>2474</v>
      </c>
      <c r="N93" s="46">
        <f t="shared" si="16"/>
        <v>2447</v>
      </c>
      <c r="O93" s="46">
        <f t="shared" si="16"/>
        <v>2447</v>
      </c>
      <c r="P93" s="46">
        <f t="shared" si="16"/>
        <v>2447</v>
      </c>
    </row>
    <row r="94" spans="1:16">
      <c r="A94" s="3"/>
      <c r="B94" s="3"/>
      <c r="C94" s="3" t="s">
        <v>21</v>
      </c>
      <c r="D94" s="3"/>
      <c r="E94" s="489" t="s">
        <v>125</v>
      </c>
      <c r="F94" s="515"/>
      <c r="G94" s="515"/>
      <c r="H94" s="516"/>
      <c r="I94" s="45"/>
      <c r="J94" s="45">
        <v>892</v>
      </c>
      <c r="K94" s="45">
        <v>950</v>
      </c>
      <c r="L94" s="45">
        <v>500</v>
      </c>
      <c r="M94" s="392">
        <v>500</v>
      </c>
      <c r="N94" s="45">
        <v>500</v>
      </c>
      <c r="O94" s="45">
        <v>500</v>
      </c>
      <c r="P94" s="45">
        <v>500</v>
      </c>
    </row>
    <row r="95" spans="1:16">
      <c r="A95" s="3"/>
      <c r="B95" s="3"/>
      <c r="C95" s="3" t="s">
        <v>22</v>
      </c>
      <c r="D95" s="3"/>
      <c r="E95" s="489" t="s">
        <v>123</v>
      </c>
      <c r="F95" s="515"/>
      <c r="G95" s="515"/>
      <c r="H95" s="516"/>
      <c r="I95" s="45"/>
      <c r="J95" s="45">
        <v>129</v>
      </c>
      <c r="K95" s="45">
        <v>150</v>
      </c>
      <c r="L95" s="45">
        <v>200</v>
      </c>
      <c r="M95" s="392">
        <v>80</v>
      </c>
      <c r="N95" s="45">
        <v>200</v>
      </c>
      <c r="O95" s="45">
        <v>200</v>
      </c>
      <c r="P95" s="45">
        <v>200</v>
      </c>
    </row>
    <row r="96" spans="1:16">
      <c r="A96" s="7"/>
      <c r="B96" s="3"/>
      <c r="C96" s="3" t="s">
        <v>23</v>
      </c>
      <c r="D96" s="3"/>
      <c r="E96" s="489" t="s">
        <v>124</v>
      </c>
      <c r="F96" s="578"/>
      <c r="G96" s="578"/>
      <c r="H96" s="579"/>
      <c r="I96" s="45"/>
      <c r="J96" s="45">
        <f t="shared" ref="J96:N96" si="17">SUM(J97:J102)</f>
        <v>2415</v>
      </c>
      <c r="K96" s="45">
        <f t="shared" si="17"/>
        <v>2510</v>
      </c>
      <c r="L96" s="45">
        <f t="shared" ref="L96" si="18">SUM(L97:L102)</f>
        <v>1747</v>
      </c>
      <c r="M96" s="392">
        <f t="shared" si="17"/>
        <v>1894</v>
      </c>
      <c r="N96" s="45">
        <f t="shared" si="17"/>
        <v>1747</v>
      </c>
      <c r="O96" s="45">
        <f t="shared" ref="O96:P96" si="19">SUM(O97:O102)</f>
        <v>1747</v>
      </c>
      <c r="P96" s="45">
        <f t="shared" si="19"/>
        <v>1747</v>
      </c>
    </row>
    <row r="97" spans="1:17">
      <c r="A97" s="7"/>
      <c r="B97" s="3"/>
      <c r="C97" s="7"/>
      <c r="D97" s="3" t="s">
        <v>32</v>
      </c>
      <c r="E97" s="489" t="s">
        <v>33</v>
      </c>
      <c r="F97" s="578"/>
      <c r="G97" s="578"/>
      <c r="H97" s="579"/>
      <c r="I97" s="45"/>
      <c r="J97" s="45">
        <v>143</v>
      </c>
      <c r="K97" s="45">
        <v>160</v>
      </c>
      <c r="L97" s="45">
        <v>98</v>
      </c>
      <c r="M97" s="392">
        <v>106</v>
      </c>
      <c r="N97" s="45">
        <v>98</v>
      </c>
      <c r="O97" s="45">
        <v>98</v>
      </c>
      <c r="P97" s="45">
        <v>98</v>
      </c>
    </row>
    <row r="98" spans="1:17">
      <c r="A98" s="7"/>
      <c r="B98" s="3"/>
      <c r="C98" s="7"/>
      <c r="D98" s="3" t="s">
        <v>35</v>
      </c>
      <c r="E98" s="489" t="s">
        <v>36</v>
      </c>
      <c r="F98" s="578"/>
      <c r="G98" s="578"/>
      <c r="H98" s="579"/>
      <c r="I98" s="46"/>
      <c r="J98" s="45">
        <v>1305</v>
      </c>
      <c r="K98" s="45">
        <v>1300</v>
      </c>
      <c r="L98" s="45">
        <v>980</v>
      </c>
      <c r="M98" s="392">
        <v>1063</v>
      </c>
      <c r="N98" s="45">
        <v>980</v>
      </c>
      <c r="O98" s="45">
        <v>980</v>
      </c>
      <c r="P98" s="45">
        <v>980</v>
      </c>
    </row>
    <row r="99" spans="1:17">
      <c r="A99" s="3"/>
      <c r="B99" s="3"/>
      <c r="C99" s="3"/>
      <c r="D99" s="3" t="s">
        <v>38</v>
      </c>
      <c r="E99" s="489" t="s">
        <v>126</v>
      </c>
      <c r="F99" s="515"/>
      <c r="G99" s="515"/>
      <c r="H99" s="516"/>
      <c r="I99" s="45"/>
      <c r="J99" s="45">
        <v>75</v>
      </c>
      <c r="K99" s="45">
        <v>80</v>
      </c>
      <c r="L99" s="45">
        <v>56</v>
      </c>
      <c r="M99" s="392">
        <v>61</v>
      </c>
      <c r="N99" s="45">
        <v>56</v>
      </c>
      <c r="O99" s="45">
        <v>56</v>
      </c>
      <c r="P99" s="45">
        <v>56</v>
      </c>
    </row>
    <row r="100" spans="1:17">
      <c r="A100" s="7"/>
      <c r="B100" s="3"/>
      <c r="C100" s="7"/>
      <c r="D100" s="3" t="s">
        <v>39</v>
      </c>
      <c r="E100" s="489" t="s">
        <v>127</v>
      </c>
      <c r="F100" s="578"/>
      <c r="G100" s="578"/>
      <c r="H100" s="579"/>
      <c r="I100" s="45"/>
      <c r="J100" s="45">
        <v>306</v>
      </c>
      <c r="K100" s="45">
        <v>330</v>
      </c>
      <c r="L100" s="45">
        <v>210</v>
      </c>
      <c r="M100" s="392">
        <v>228</v>
      </c>
      <c r="N100" s="45">
        <v>210</v>
      </c>
      <c r="O100" s="45">
        <v>210</v>
      </c>
      <c r="P100" s="45">
        <v>210</v>
      </c>
    </row>
    <row r="101" spans="1:17">
      <c r="A101" s="3"/>
      <c r="B101" s="3"/>
      <c r="C101" s="3"/>
      <c r="D101" s="3" t="s">
        <v>41</v>
      </c>
      <c r="E101" s="489" t="s">
        <v>43</v>
      </c>
      <c r="F101" s="515"/>
      <c r="G101" s="515"/>
      <c r="H101" s="516"/>
      <c r="I101" s="45"/>
      <c r="J101" s="45">
        <v>102</v>
      </c>
      <c r="K101" s="45">
        <v>120</v>
      </c>
      <c r="L101" s="45">
        <v>70</v>
      </c>
      <c r="M101" s="392">
        <v>76</v>
      </c>
      <c r="N101" s="45">
        <v>70</v>
      </c>
      <c r="O101" s="45">
        <v>70</v>
      </c>
      <c r="P101" s="45">
        <v>70</v>
      </c>
    </row>
    <row r="102" spans="1:17" ht="15.75" thickBot="1">
      <c r="A102" s="25"/>
      <c r="B102" s="25"/>
      <c r="C102" s="25"/>
      <c r="D102" s="25" t="s">
        <v>42</v>
      </c>
      <c r="E102" s="495" t="s">
        <v>44</v>
      </c>
      <c r="F102" s="522"/>
      <c r="G102" s="522"/>
      <c r="H102" s="523"/>
      <c r="I102" s="50"/>
      <c r="J102" s="50">
        <v>484</v>
      </c>
      <c r="K102" s="50">
        <v>520</v>
      </c>
      <c r="L102" s="50">
        <v>333</v>
      </c>
      <c r="M102" s="399">
        <v>360</v>
      </c>
      <c r="N102" s="50">
        <v>333</v>
      </c>
      <c r="O102" s="50">
        <v>333</v>
      </c>
      <c r="P102" s="79">
        <v>333</v>
      </c>
    </row>
    <row r="103" spans="1:17" ht="18" customHeight="1" thickBot="1">
      <c r="A103" s="73"/>
      <c r="B103" s="74"/>
      <c r="C103" s="75"/>
      <c r="D103" s="74"/>
      <c r="E103" s="582" t="s">
        <v>128</v>
      </c>
      <c r="F103" s="583"/>
      <c r="G103" s="583"/>
      <c r="H103" s="584"/>
      <c r="I103" s="77">
        <f>I92</f>
        <v>10560</v>
      </c>
      <c r="J103" s="77">
        <f t="shared" ref="J103:N103" si="20">J92+J93</f>
        <v>13640</v>
      </c>
      <c r="K103" s="77">
        <f t="shared" si="20"/>
        <v>10310</v>
      </c>
      <c r="L103" s="77">
        <f t="shared" ref="L103" si="21">L92+L93</f>
        <v>9447</v>
      </c>
      <c r="M103" s="316">
        <f t="shared" si="20"/>
        <v>9474</v>
      </c>
      <c r="N103" s="77">
        <f t="shared" si="20"/>
        <v>9447</v>
      </c>
      <c r="O103" s="77">
        <f t="shared" ref="O103:P103" si="22">O92+O93</f>
        <v>9447</v>
      </c>
      <c r="P103" s="77">
        <f t="shared" si="22"/>
        <v>9447</v>
      </c>
      <c r="Q103" s="323" t="s">
        <v>552</v>
      </c>
    </row>
    <row r="104" spans="1:17" ht="18" customHeight="1">
      <c r="A104" s="294"/>
      <c r="B104" s="314"/>
      <c r="C104" s="315"/>
      <c r="D104" s="314"/>
      <c r="E104" s="311"/>
      <c r="F104" s="311"/>
      <c r="G104" s="311"/>
      <c r="H104" s="311"/>
      <c r="I104" s="114"/>
      <c r="J104" s="114"/>
      <c r="K104" s="114"/>
      <c r="L104" s="114"/>
      <c r="M104" s="114"/>
      <c r="N104" s="314"/>
      <c r="O104" s="314"/>
      <c r="P104" s="314"/>
    </row>
    <row r="105" spans="1:17" ht="15.75" thickBot="1">
      <c r="A105" s="36"/>
      <c r="B105" s="15"/>
      <c r="C105" s="15"/>
      <c r="D105" s="9"/>
      <c r="E105" s="574"/>
      <c r="F105" s="574"/>
      <c r="G105" s="574"/>
      <c r="H105" s="574"/>
      <c r="I105" s="16"/>
      <c r="J105" s="16"/>
      <c r="K105" s="16"/>
      <c r="L105" s="16"/>
      <c r="M105" s="16"/>
      <c r="N105" s="16"/>
      <c r="O105" s="16"/>
    </row>
    <row r="106" spans="1:17" ht="27" customHeight="1" thickBot="1">
      <c r="A106" s="487" t="s">
        <v>1</v>
      </c>
      <c r="B106" s="591"/>
      <c r="C106" s="591"/>
      <c r="D106" s="591"/>
      <c r="E106" s="591"/>
      <c r="F106" s="591"/>
      <c r="G106" s="591"/>
      <c r="H106" s="592"/>
      <c r="I106" s="53" t="s">
        <v>6</v>
      </c>
      <c r="J106" s="53" t="s">
        <v>6</v>
      </c>
      <c r="K106" s="53" t="s">
        <v>6</v>
      </c>
      <c r="L106" s="53" t="s">
        <v>6</v>
      </c>
      <c r="M106" s="53" t="s">
        <v>585</v>
      </c>
      <c r="N106" s="53" t="s">
        <v>6</v>
      </c>
      <c r="O106" s="53" t="s">
        <v>6</v>
      </c>
      <c r="P106" s="53" t="s">
        <v>6</v>
      </c>
    </row>
    <row r="107" spans="1:17" ht="30" customHeight="1" thickBot="1">
      <c r="A107" s="508" t="s">
        <v>129</v>
      </c>
      <c r="B107" s="580"/>
      <c r="C107" s="580"/>
      <c r="D107" s="580"/>
      <c r="E107" s="580"/>
      <c r="F107" s="580"/>
      <c r="G107" s="580"/>
      <c r="H107" s="581"/>
      <c r="I107" s="54" t="s">
        <v>7</v>
      </c>
      <c r="J107" s="54" t="s">
        <v>11</v>
      </c>
      <c r="K107" s="55" t="s">
        <v>11</v>
      </c>
      <c r="L107" s="55" t="s">
        <v>11</v>
      </c>
      <c r="M107" s="55" t="s">
        <v>586</v>
      </c>
      <c r="N107" s="55" t="s">
        <v>11</v>
      </c>
      <c r="O107" s="55" t="s">
        <v>11</v>
      </c>
      <c r="P107" s="55" t="s">
        <v>11</v>
      </c>
    </row>
    <row r="108" spans="1:17" ht="30" customHeight="1" thickBot="1">
      <c r="A108" s="57" t="s">
        <v>2</v>
      </c>
      <c r="B108" s="58" t="s">
        <v>3</v>
      </c>
      <c r="C108" s="59" t="s">
        <v>4</v>
      </c>
      <c r="D108" s="60"/>
      <c r="E108" s="588" t="s">
        <v>5</v>
      </c>
      <c r="F108" s="589"/>
      <c r="G108" s="589"/>
      <c r="H108" s="590"/>
      <c r="I108" s="56" t="s">
        <v>8</v>
      </c>
      <c r="J108" s="56" t="s">
        <v>10</v>
      </c>
      <c r="K108" s="56" t="s">
        <v>12</v>
      </c>
      <c r="L108" s="55" t="s">
        <v>13</v>
      </c>
      <c r="M108" s="55" t="s">
        <v>13</v>
      </c>
      <c r="N108" s="56" t="s">
        <v>459</v>
      </c>
      <c r="O108" s="56" t="s">
        <v>297</v>
      </c>
      <c r="P108" s="56" t="s">
        <v>618</v>
      </c>
    </row>
    <row r="109" spans="1:17">
      <c r="A109" s="7" t="s">
        <v>130</v>
      </c>
      <c r="B109" s="7" t="s">
        <v>121</v>
      </c>
      <c r="C109" s="7" t="s">
        <v>16</v>
      </c>
      <c r="D109" s="7"/>
      <c r="E109" s="492" t="s">
        <v>17</v>
      </c>
      <c r="F109" s="520"/>
      <c r="G109" s="520"/>
      <c r="H109" s="521"/>
      <c r="I109" s="61"/>
      <c r="J109" s="61">
        <v>4563</v>
      </c>
      <c r="K109" s="61">
        <v>4464</v>
      </c>
      <c r="L109" s="61">
        <v>5000</v>
      </c>
      <c r="M109" s="400">
        <v>5303</v>
      </c>
      <c r="N109" s="400">
        <v>5460</v>
      </c>
      <c r="O109" s="400">
        <v>5460</v>
      </c>
      <c r="P109" s="400">
        <v>5460</v>
      </c>
    </row>
    <row r="110" spans="1:17">
      <c r="A110" s="7" t="s">
        <v>122</v>
      </c>
      <c r="B110" s="7"/>
      <c r="C110" s="7" t="s">
        <v>19</v>
      </c>
      <c r="D110" s="7"/>
      <c r="E110" s="492" t="s">
        <v>20</v>
      </c>
      <c r="F110" s="520"/>
      <c r="G110" s="520"/>
      <c r="H110" s="521"/>
      <c r="I110" s="45"/>
      <c r="J110" s="46">
        <f>SUM(I111:J113)</f>
        <v>1551</v>
      </c>
      <c r="K110" s="46">
        <f t="shared" ref="K110:P110" si="23">K111+K112+K113</f>
        <v>1569</v>
      </c>
      <c r="L110" s="46">
        <f t="shared" si="23"/>
        <v>1748</v>
      </c>
      <c r="M110" s="393">
        <f t="shared" si="23"/>
        <v>1659</v>
      </c>
      <c r="N110" s="393">
        <f t="shared" si="23"/>
        <v>1710</v>
      </c>
      <c r="O110" s="393">
        <f t="shared" si="23"/>
        <v>1710</v>
      </c>
      <c r="P110" s="393">
        <f t="shared" si="23"/>
        <v>1710</v>
      </c>
    </row>
    <row r="111" spans="1:17">
      <c r="A111" s="3"/>
      <c r="B111" s="3"/>
      <c r="C111" s="3" t="s">
        <v>21</v>
      </c>
      <c r="D111" s="3"/>
      <c r="E111" s="489" t="s">
        <v>125</v>
      </c>
      <c r="F111" s="515"/>
      <c r="G111" s="515"/>
      <c r="H111" s="516"/>
      <c r="I111" s="45"/>
      <c r="J111" s="45">
        <v>0</v>
      </c>
      <c r="K111" s="45">
        <v>0</v>
      </c>
      <c r="L111" s="45">
        <v>0</v>
      </c>
      <c r="M111" s="392">
        <v>0</v>
      </c>
      <c r="N111" s="392">
        <v>0</v>
      </c>
      <c r="O111" s="392">
        <v>0</v>
      </c>
      <c r="P111" s="392">
        <v>0</v>
      </c>
    </row>
    <row r="112" spans="1:17">
      <c r="A112" s="3"/>
      <c r="B112" s="3"/>
      <c r="C112" s="3" t="s">
        <v>22</v>
      </c>
      <c r="D112" s="3"/>
      <c r="E112" s="489" t="s">
        <v>532</v>
      </c>
      <c r="F112" s="518"/>
      <c r="G112" s="518"/>
      <c r="H112" s="519"/>
      <c r="I112" s="45"/>
      <c r="J112" s="45">
        <v>457</v>
      </c>
      <c r="K112" s="45">
        <v>446</v>
      </c>
      <c r="L112" s="45">
        <v>500</v>
      </c>
      <c r="M112" s="392">
        <v>530</v>
      </c>
      <c r="N112" s="392">
        <v>520</v>
      </c>
      <c r="O112" s="392">
        <v>520</v>
      </c>
      <c r="P112" s="392">
        <v>520</v>
      </c>
    </row>
    <row r="113" spans="1:16">
      <c r="A113" s="7"/>
      <c r="B113" s="3"/>
      <c r="C113" s="3" t="s">
        <v>23</v>
      </c>
      <c r="D113" s="3"/>
      <c r="E113" s="489" t="s">
        <v>124</v>
      </c>
      <c r="F113" s="578"/>
      <c r="G113" s="578"/>
      <c r="H113" s="579"/>
      <c r="I113" s="45"/>
      <c r="J113" s="45">
        <f t="shared" ref="J113:N113" si="24">SUM(J114:J119)</f>
        <v>1094</v>
      </c>
      <c r="K113" s="45">
        <f t="shared" si="24"/>
        <v>1123</v>
      </c>
      <c r="L113" s="45">
        <f t="shared" ref="L113" si="25">SUM(L114:L119)</f>
        <v>1248</v>
      </c>
      <c r="M113" s="392">
        <f t="shared" si="24"/>
        <v>1129</v>
      </c>
      <c r="N113" s="392">
        <f t="shared" si="24"/>
        <v>1190</v>
      </c>
      <c r="O113" s="392">
        <f t="shared" ref="O113:P113" si="26">SUM(O114:O119)</f>
        <v>1190</v>
      </c>
      <c r="P113" s="392">
        <f t="shared" si="26"/>
        <v>1190</v>
      </c>
    </row>
    <row r="114" spans="1:16">
      <c r="A114" s="7"/>
      <c r="B114" s="3"/>
      <c r="C114" s="7"/>
      <c r="D114" s="3" t="s">
        <v>32</v>
      </c>
      <c r="E114" s="489" t="s">
        <v>33</v>
      </c>
      <c r="F114" s="578"/>
      <c r="G114" s="578"/>
      <c r="H114" s="579"/>
      <c r="I114" s="45"/>
      <c r="J114" s="45">
        <v>64</v>
      </c>
      <c r="K114" s="45">
        <v>62</v>
      </c>
      <c r="L114" s="45">
        <v>70</v>
      </c>
      <c r="M114" s="392">
        <v>76</v>
      </c>
      <c r="N114" s="392">
        <v>80</v>
      </c>
      <c r="O114" s="392">
        <v>80</v>
      </c>
      <c r="P114" s="392">
        <v>80</v>
      </c>
    </row>
    <row r="115" spans="1:16">
      <c r="A115" s="7"/>
      <c r="B115" s="3"/>
      <c r="C115" s="7"/>
      <c r="D115" s="3" t="s">
        <v>35</v>
      </c>
      <c r="E115" s="489" t="s">
        <v>36</v>
      </c>
      <c r="F115" s="578"/>
      <c r="G115" s="578"/>
      <c r="H115" s="579"/>
      <c r="I115" s="45"/>
      <c r="J115" s="45">
        <v>640</v>
      </c>
      <c r="K115" s="45">
        <v>620</v>
      </c>
      <c r="L115" s="45">
        <v>700</v>
      </c>
      <c r="M115" s="392">
        <v>755</v>
      </c>
      <c r="N115" s="392">
        <v>800</v>
      </c>
      <c r="O115" s="392">
        <v>800</v>
      </c>
      <c r="P115" s="392">
        <v>800</v>
      </c>
    </row>
    <row r="116" spans="1:16">
      <c r="A116" s="3"/>
      <c r="B116" s="3"/>
      <c r="C116" s="3"/>
      <c r="D116" s="3" t="s">
        <v>38</v>
      </c>
      <c r="E116" s="489" t="s">
        <v>126</v>
      </c>
      <c r="F116" s="515"/>
      <c r="G116" s="515"/>
      <c r="H116" s="516"/>
      <c r="I116" s="45"/>
      <c r="J116" s="45">
        <v>36</v>
      </c>
      <c r="K116" s="45">
        <v>36</v>
      </c>
      <c r="L116" s="45">
        <v>40</v>
      </c>
      <c r="M116" s="392">
        <v>43</v>
      </c>
      <c r="N116" s="392">
        <v>50</v>
      </c>
      <c r="O116" s="392">
        <v>50</v>
      </c>
      <c r="P116" s="392">
        <v>50</v>
      </c>
    </row>
    <row r="117" spans="1:16">
      <c r="A117" s="7"/>
      <c r="B117" s="3"/>
      <c r="C117" s="7"/>
      <c r="D117" s="3" t="s">
        <v>39</v>
      </c>
      <c r="E117" s="489" t="s">
        <v>127</v>
      </c>
      <c r="F117" s="578"/>
      <c r="G117" s="578"/>
      <c r="H117" s="579"/>
      <c r="I117" s="45"/>
      <c r="J117" s="45">
        <v>103</v>
      </c>
      <c r="K117" s="45">
        <v>140</v>
      </c>
      <c r="L117" s="45">
        <v>150</v>
      </c>
      <c r="M117" s="392">
        <v>0</v>
      </c>
      <c r="N117" s="392"/>
      <c r="O117" s="392"/>
      <c r="P117" s="392"/>
    </row>
    <row r="118" spans="1:16">
      <c r="A118" s="3"/>
      <c r="B118" s="3"/>
      <c r="C118" s="3"/>
      <c r="D118" s="3" t="s">
        <v>41</v>
      </c>
      <c r="E118" s="489" t="s">
        <v>43</v>
      </c>
      <c r="F118" s="515"/>
      <c r="G118" s="515"/>
      <c r="H118" s="516"/>
      <c r="I118" s="45"/>
      <c r="J118" s="45">
        <v>34</v>
      </c>
      <c r="K118" s="45">
        <v>45</v>
      </c>
      <c r="L118" s="45">
        <v>50</v>
      </c>
      <c r="M118" s="392">
        <v>0</v>
      </c>
      <c r="N118" s="392"/>
      <c r="O118" s="392"/>
      <c r="P118" s="392"/>
    </row>
    <row r="119" spans="1:16" ht="15.75" thickBot="1">
      <c r="A119" s="25"/>
      <c r="B119" s="25"/>
      <c r="C119" s="25"/>
      <c r="D119" s="25" t="s">
        <v>42</v>
      </c>
      <c r="E119" s="495" t="s">
        <v>44</v>
      </c>
      <c r="F119" s="522"/>
      <c r="G119" s="522"/>
      <c r="H119" s="523"/>
      <c r="I119" s="50"/>
      <c r="J119" s="50">
        <v>217</v>
      </c>
      <c r="K119" s="50">
        <v>220</v>
      </c>
      <c r="L119" s="50">
        <v>238</v>
      </c>
      <c r="M119" s="399">
        <v>255</v>
      </c>
      <c r="N119" s="399">
        <v>260</v>
      </c>
      <c r="O119" s="399">
        <v>260</v>
      </c>
      <c r="P119" s="399">
        <v>260</v>
      </c>
    </row>
    <row r="120" spans="1:16" ht="18" customHeight="1" thickBot="1">
      <c r="A120" s="73"/>
      <c r="B120" s="74"/>
      <c r="C120" s="75"/>
      <c r="D120" s="74"/>
      <c r="E120" s="582" t="s">
        <v>131</v>
      </c>
      <c r="F120" s="583"/>
      <c r="G120" s="583"/>
      <c r="H120" s="584"/>
      <c r="I120" s="78">
        <v>0</v>
      </c>
      <c r="J120" s="77">
        <f t="shared" ref="J120:N120" si="27">J109+J110</f>
        <v>6114</v>
      </c>
      <c r="K120" s="77">
        <f t="shared" si="27"/>
        <v>6033</v>
      </c>
      <c r="L120" s="77">
        <f t="shared" ref="L120" si="28">L109+L110</f>
        <v>6748</v>
      </c>
      <c r="M120" s="316">
        <f t="shared" si="27"/>
        <v>6962</v>
      </c>
      <c r="N120" s="316">
        <f t="shared" si="27"/>
        <v>7170</v>
      </c>
      <c r="O120" s="316">
        <f t="shared" ref="O120:P120" si="29">O109+O110</f>
        <v>7170</v>
      </c>
      <c r="P120" s="316">
        <f t="shared" si="29"/>
        <v>7170</v>
      </c>
    </row>
    <row r="121" spans="1:16" ht="21" customHeight="1" thickBot="1">
      <c r="A121" s="508" t="s">
        <v>132</v>
      </c>
      <c r="B121" s="580"/>
      <c r="C121" s="580"/>
      <c r="D121" s="580"/>
      <c r="E121" s="580"/>
      <c r="F121" s="580"/>
      <c r="G121" s="580"/>
      <c r="H121" s="581"/>
      <c r="I121" s="615"/>
      <c r="J121" s="488"/>
      <c r="K121" s="488"/>
      <c r="L121" s="488"/>
      <c r="M121" s="488"/>
      <c r="N121" s="488"/>
      <c r="O121" s="488"/>
      <c r="P121" s="293"/>
    </row>
    <row r="122" spans="1:16" ht="15" customHeight="1">
      <c r="A122" s="4" t="s">
        <v>133</v>
      </c>
      <c r="B122" s="4" t="s">
        <v>121</v>
      </c>
      <c r="C122" s="4" t="s">
        <v>134</v>
      </c>
      <c r="D122" s="41"/>
      <c r="E122" s="616" t="s">
        <v>135</v>
      </c>
      <c r="F122" s="617"/>
      <c r="G122" s="617"/>
      <c r="H122" s="618"/>
      <c r="I122" s="64">
        <v>250</v>
      </c>
      <c r="J122" s="64">
        <v>122</v>
      </c>
      <c r="K122" s="64">
        <v>122</v>
      </c>
      <c r="L122" s="64">
        <v>150</v>
      </c>
      <c r="M122" s="355"/>
      <c r="N122" s="401">
        <v>1472</v>
      </c>
      <c r="O122" s="401">
        <v>2770</v>
      </c>
      <c r="P122" s="402">
        <v>1472</v>
      </c>
    </row>
    <row r="123" spans="1:16">
      <c r="A123" s="35" t="s">
        <v>137</v>
      </c>
      <c r="B123" s="35"/>
      <c r="C123" s="35" t="s">
        <v>134</v>
      </c>
      <c r="D123" s="35"/>
      <c r="E123" s="471" t="s">
        <v>136</v>
      </c>
      <c r="F123" s="472"/>
      <c r="G123" s="472"/>
      <c r="H123" s="473"/>
      <c r="I123" s="43">
        <v>400</v>
      </c>
      <c r="J123" s="43">
        <v>398</v>
      </c>
      <c r="K123" s="43">
        <v>398</v>
      </c>
      <c r="L123" s="43">
        <v>420</v>
      </c>
      <c r="M123" s="394">
        <v>408</v>
      </c>
      <c r="N123" s="43">
        <v>408</v>
      </c>
      <c r="O123" s="43">
        <v>408</v>
      </c>
      <c r="P123" s="43">
        <v>408</v>
      </c>
    </row>
    <row r="124" spans="1:16">
      <c r="A124" s="47" t="s">
        <v>138</v>
      </c>
      <c r="B124" s="119"/>
      <c r="C124" s="119" t="s">
        <v>134</v>
      </c>
      <c r="D124" s="119"/>
      <c r="E124" s="471" t="s">
        <v>610</v>
      </c>
      <c r="F124" s="472"/>
      <c r="G124" s="472"/>
      <c r="H124" s="473"/>
      <c r="I124" s="117"/>
      <c r="J124" s="117"/>
      <c r="K124" s="117"/>
      <c r="L124" s="117"/>
      <c r="M124" s="403">
        <v>123</v>
      </c>
      <c r="N124" s="117">
        <v>124</v>
      </c>
      <c r="O124" s="117">
        <v>124</v>
      </c>
      <c r="P124" s="117">
        <v>124</v>
      </c>
    </row>
    <row r="125" spans="1:16" ht="15.75" thickBot="1">
      <c r="A125" s="47" t="s">
        <v>609</v>
      </c>
      <c r="B125" s="47"/>
      <c r="C125" s="47" t="s">
        <v>134</v>
      </c>
      <c r="D125" s="47"/>
      <c r="E125" s="495" t="s">
        <v>139</v>
      </c>
      <c r="F125" s="620"/>
      <c r="G125" s="620"/>
      <c r="H125" s="621"/>
      <c r="I125" s="50">
        <v>250</v>
      </c>
      <c r="J125" s="50">
        <v>250</v>
      </c>
      <c r="K125" s="50">
        <v>250</v>
      </c>
      <c r="L125" s="50">
        <v>250</v>
      </c>
      <c r="M125" s="399"/>
      <c r="N125" s="50">
        <v>250</v>
      </c>
      <c r="O125" s="50">
        <v>250</v>
      </c>
      <c r="P125" s="79">
        <v>250</v>
      </c>
    </row>
    <row r="126" spans="1:16" ht="18.75" customHeight="1" thickBot="1">
      <c r="A126" s="71"/>
      <c r="B126" s="71"/>
      <c r="C126" s="71"/>
      <c r="D126" s="71"/>
      <c r="E126" s="582" t="s">
        <v>140</v>
      </c>
      <c r="F126" s="583"/>
      <c r="G126" s="583"/>
      <c r="H126" s="584"/>
      <c r="I126" s="77">
        <f>SUM(I122:I125)</f>
        <v>900</v>
      </c>
      <c r="J126" s="169">
        <f>SUM(J122:J125)</f>
        <v>770</v>
      </c>
      <c r="K126" s="77">
        <v>770</v>
      </c>
      <c r="L126" s="77">
        <f>SUM(L122:L125)</f>
        <v>820</v>
      </c>
      <c r="M126" s="316">
        <f>SUM(M122:M125)</f>
        <v>531</v>
      </c>
      <c r="N126" s="77">
        <f>SUM(N122:N125)</f>
        <v>2254</v>
      </c>
      <c r="O126" s="77">
        <f>SUM(O122:O125)</f>
        <v>3552</v>
      </c>
      <c r="P126" s="77">
        <f>SUM(P122:P125)</f>
        <v>2254</v>
      </c>
    </row>
    <row r="127" spans="1:16" ht="21" customHeight="1" thickBot="1">
      <c r="A127" s="508" t="s">
        <v>141</v>
      </c>
      <c r="B127" s="580"/>
      <c r="C127" s="580"/>
      <c r="D127" s="580"/>
      <c r="E127" s="580"/>
      <c r="F127" s="580"/>
      <c r="G127" s="580"/>
      <c r="H127" s="581"/>
      <c r="I127" s="619"/>
      <c r="J127" s="488"/>
      <c r="K127" s="488"/>
      <c r="L127" s="488"/>
      <c r="M127" s="488"/>
      <c r="N127" s="488"/>
      <c r="O127" s="488"/>
      <c r="P127" s="293"/>
    </row>
    <row r="128" spans="1:16">
      <c r="A128" s="4" t="s">
        <v>142</v>
      </c>
      <c r="B128" s="4" t="s">
        <v>143</v>
      </c>
      <c r="C128" s="4" t="s">
        <v>16</v>
      </c>
      <c r="D128" s="4"/>
      <c r="E128" s="504" t="s">
        <v>17</v>
      </c>
      <c r="F128" s="505"/>
      <c r="G128" s="505"/>
      <c r="H128" s="506"/>
      <c r="I128" s="61">
        <v>1700</v>
      </c>
      <c r="J128" s="61">
        <v>1800</v>
      </c>
      <c r="K128" s="61">
        <v>1831</v>
      </c>
      <c r="L128" s="61">
        <v>1731</v>
      </c>
      <c r="M128" s="400">
        <v>1831</v>
      </c>
      <c r="N128" s="400">
        <v>1831</v>
      </c>
      <c r="O128" s="400">
        <v>1831</v>
      </c>
      <c r="P128" s="400">
        <v>1831</v>
      </c>
    </row>
    <row r="129" spans="1:17">
      <c r="A129" s="7" t="s">
        <v>144</v>
      </c>
      <c r="B129" s="3"/>
      <c r="C129" s="7" t="s">
        <v>19</v>
      </c>
      <c r="D129" s="7"/>
      <c r="E129" s="492" t="s">
        <v>20</v>
      </c>
      <c r="F129" s="520"/>
      <c r="G129" s="520"/>
      <c r="H129" s="521"/>
      <c r="I129" s="46">
        <f>SUM(I130:I131)</f>
        <v>540</v>
      </c>
      <c r="J129" s="46">
        <f>SUM(J130:J131)</f>
        <v>649</v>
      </c>
      <c r="K129" s="46">
        <f t="shared" ref="K129:P129" si="30">K130+K131</f>
        <v>618</v>
      </c>
      <c r="L129" s="46">
        <f t="shared" si="30"/>
        <v>618</v>
      </c>
      <c r="M129" s="393">
        <f t="shared" si="30"/>
        <v>700</v>
      </c>
      <c r="N129" s="393">
        <f t="shared" si="30"/>
        <v>700</v>
      </c>
      <c r="O129" s="393">
        <f t="shared" si="30"/>
        <v>700</v>
      </c>
      <c r="P129" s="393">
        <f t="shared" si="30"/>
        <v>700</v>
      </c>
    </row>
    <row r="130" spans="1:17">
      <c r="A130" s="7"/>
      <c r="B130" s="3"/>
      <c r="C130" s="3" t="s">
        <v>21</v>
      </c>
      <c r="D130" s="3"/>
      <c r="E130" s="489" t="s">
        <v>125</v>
      </c>
      <c r="F130" s="515"/>
      <c r="G130" s="515"/>
      <c r="H130" s="516"/>
      <c r="I130" s="46">
        <v>155</v>
      </c>
      <c r="J130" s="45">
        <v>180</v>
      </c>
      <c r="K130" s="45">
        <v>180</v>
      </c>
      <c r="L130" s="45">
        <v>180</v>
      </c>
      <c r="M130" s="392">
        <v>200</v>
      </c>
      <c r="N130" s="392">
        <v>200</v>
      </c>
      <c r="O130" s="392">
        <v>200</v>
      </c>
      <c r="P130" s="392">
        <v>200</v>
      </c>
    </row>
    <row r="131" spans="1:17">
      <c r="A131" s="7"/>
      <c r="B131" s="3"/>
      <c r="C131" s="3" t="s">
        <v>23</v>
      </c>
      <c r="D131" s="3"/>
      <c r="E131" s="489" t="s">
        <v>124</v>
      </c>
      <c r="F131" s="578"/>
      <c r="G131" s="578"/>
      <c r="H131" s="579"/>
      <c r="I131" s="45">
        <f t="shared" ref="I131:M131" si="31">SUM(I132:I137)</f>
        <v>385</v>
      </c>
      <c r="J131" s="45">
        <f t="shared" si="31"/>
        <v>469</v>
      </c>
      <c r="K131" s="45">
        <f t="shared" si="31"/>
        <v>438</v>
      </c>
      <c r="L131" s="45">
        <f t="shared" si="31"/>
        <v>438</v>
      </c>
      <c r="M131" s="392">
        <f t="shared" si="31"/>
        <v>500</v>
      </c>
      <c r="N131" s="392">
        <f t="shared" ref="N131" si="32">SUM(N132:N137)</f>
        <v>500</v>
      </c>
      <c r="O131" s="392">
        <f t="shared" ref="O131:P131" si="33">SUM(O132:O137)</f>
        <v>500</v>
      </c>
      <c r="P131" s="392">
        <f t="shared" si="33"/>
        <v>500</v>
      </c>
    </row>
    <row r="132" spans="1:17">
      <c r="A132" s="3"/>
      <c r="B132" s="3"/>
      <c r="C132" s="7"/>
      <c r="D132" s="3" t="s">
        <v>32</v>
      </c>
      <c r="E132" s="489" t="s">
        <v>33</v>
      </c>
      <c r="F132" s="578"/>
      <c r="G132" s="578"/>
      <c r="H132" s="579"/>
      <c r="I132" s="45">
        <v>25</v>
      </c>
      <c r="J132" s="45">
        <v>40</v>
      </c>
      <c r="K132" s="45">
        <v>30</v>
      </c>
      <c r="L132" s="45">
        <v>30</v>
      </c>
      <c r="M132" s="392">
        <v>40</v>
      </c>
      <c r="N132" s="392">
        <v>40</v>
      </c>
      <c r="O132" s="392">
        <v>40</v>
      </c>
      <c r="P132" s="392">
        <v>40</v>
      </c>
    </row>
    <row r="133" spans="1:17">
      <c r="A133" s="3"/>
      <c r="B133" s="3"/>
      <c r="C133" s="7"/>
      <c r="D133" s="3" t="s">
        <v>35</v>
      </c>
      <c r="E133" s="489" t="s">
        <v>36</v>
      </c>
      <c r="F133" s="578"/>
      <c r="G133" s="578"/>
      <c r="H133" s="579"/>
      <c r="I133" s="45">
        <v>204</v>
      </c>
      <c r="J133" s="45">
        <v>230</v>
      </c>
      <c r="K133" s="45">
        <v>210</v>
      </c>
      <c r="L133" s="45">
        <v>210</v>
      </c>
      <c r="M133" s="392">
        <v>230</v>
      </c>
      <c r="N133" s="392">
        <v>230</v>
      </c>
      <c r="O133" s="392">
        <v>230</v>
      </c>
      <c r="P133" s="392">
        <v>230</v>
      </c>
    </row>
    <row r="134" spans="1:17">
      <c r="A134" s="7"/>
      <c r="B134" s="3"/>
      <c r="C134" s="3"/>
      <c r="D134" s="3" t="s">
        <v>38</v>
      </c>
      <c r="E134" s="489" t="s">
        <v>126</v>
      </c>
      <c r="F134" s="515"/>
      <c r="G134" s="515"/>
      <c r="H134" s="516"/>
      <c r="I134" s="14">
        <v>5</v>
      </c>
      <c r="J134" s="46">
        <v>14</v>
      </c>
      <c r="K134" s="14">
        <v>13</v>
      </c>
      <c r="L134" s="14">
        <v>13</v>
      </c>
      <c r="M134" s="396">
        <v>20</v>
      </c>
      <c r="N134" s="396">
        <v>20</v>
      </c>
      <c r="O134" s="396">
        <v>20</v>
      </c>
      <c r="P134" s="396">
        <v>20</v>
      </c>
    </row>
    <row r="135" spans="1:17">
      <c r="A135" s="42"/>
      <c r="B135" s="42"/>
      <c r="C135" s="7"/>
      <c r="D135" s="3" t="s">
        <v>39</v>
      </c>
      <c r="E135" s="489" t="s">
        <v>127</v>
      </c>
      <c r="F135" s="578"/>
      <c r="G135" s="578"/>
      <c r="H135" s="579"/>
      <c r="I135" s="14">
        <v>48</v>
      </c>
      <c r="J135" s="14">
        <v>60</v>
      </c>
      <c r="K135" s="14">
        <v>60</v>
      </c>
      <c r="L135" s="14">
        <v>60</v>
      </c>
      <c r="M135" s="396">
        <v>70</v>
      </c>
      <c r="N135" s="396">
        <v>70</v>
      </c>
      <c r="O135" s="396">
        <v>70</v>
      </c>
      <c r="P135" s="396">
        <v>70</v>
      </c>
    </row>
    <row r="136" spans="1:17">
      <c r="A136" s="42"/>
      <c r="B136" s="42"/>
      <c r="C136" s="3"/>
      <c r="D136" s="3" t="s">
        <v>41</v>
      </c>
      <c r="E136" s="489" t="s">
        <v>43</v>
      </c>
      <c r="F136" s="515"/>
      <c r="G136" s="515"/>
      <c r="H136" s="516"/>
      <c r="I136" s="14">
        <v>28</v>
      </c>
      <c r="J136" s="14">
        <v>35</v>
      </c>
      <c r="K136" s="14">
        <v>35</v>
      </c>
      <c r="L136" s="14">
        <v>35</v>
      </c>
      <c r="M136" s="396">
        <v>40</v>
      </c>
      <c r="N136" s="396">
        <v>40</v>
      </c>
      <c r="O136" s="396">
        <v>40</v>
      </c>
      <c r="P136" s="396">
        <v>40</v>
      </c>
    </row>
    <row r="137" spans="1:17" ht="15.75" thickBot="1">
      <c r="A137" s="19"/>
      <c r="B137" s="19"/>
      <c r="C137" s="11"/>
      <c r="D137" s="11" t="s">
        <v>42</v>
      </c>
      <c r="E137" s="501" t="s">
        <v>44</v>
      </c>
      <c r="F137" s="625"/>
      <c r="G137" s="625"/>
      <c r="H137" s="626"/>
      <c r="I137" s="18">
        <v>75</v>
      </c>
      <c r="J137" s="18">
        <v>90</v>
      </c>
      <c r="K137" s="18">
        <v>90</v>
      </c>
      <c r="L137" s="18">
        <v>90</v>
      </c>
      <c r="M137" s="397">
        <v>100</v>
      </c>
      <c r="N137" s="397">
        <v>100</v>
      </c>
      <c r="O137" s="397">
        <v>100</v>
      </c>
      <c r="P137" s="397">
        <v>100</v>
      </c>
      <c r="Q137" s="317" t="s">
        <v>553</v>
      </c>
    </row>
    <row r="138" spans="1:17">
      <c r="A138" s="16"/>
      <c r="B138" s="16"/>
      <c r="C138" s="308"/>
      <c r="D138" s="308"/>
      <c r="E138" s="304"/>
      <c r="F138" s="309"/>
      <c r="G138" s="309"/>
      <c r="H138" s="309"/>
      <c r="I138" s="15"/>
      <c r="J138" s="15"/>
      <c r="K138" s="15"/>
      <c r="L138" s="15"/>
      <c r="M138" s="356"/>
      <c r="N138" s="16"/>
      <c r="O138" s="16"/>
      <c r="P138" s="293"/>
    </row>
    <row r="139" spans="1:17">
      <c r="A139" s="16"/>
      <c r="B139" s="16"/>
      <c r="C139" s="308"/>
      <c r="D139" s="308"/>
      <c r="E139" s="304"/>
      <c r="F139" s="309"/>
      <c r="G139" s="309"/>
      <c r="H139" s="309"/>
      <c r="I139" s="15"/>
      <c r="J139" s="15"/>
      <c r="K139" s="15"/>
      <c r="L139" s="15"/>
      <c r="M139" s="356"/>
      <c r="N139" s="16"/>
      <c r="O139" s="16"/>
      <c r="P139" s="293"/>
    </row>
    <row r="140" spans="1:17" ht="15.75" thickBot="1">
      <c r="A140" s="16"/>
      <c r="B140" s="16"/>
      <c r="C140" s="308"/>
      <c r="D140" s="308"/>
      <c r="E140" s="304"/>
      <c r="F140" s="309"/>
      <c r="G140" s="309"/>
      <c r="H140" s="309"/>
      <c r="I140" s="15"/>
      <c r="J140" s="15"/>
      <c r="K140" s="15"/>
      <c r="L140" s="15"/>
      <c r="M140" s="356"/>
      <c r="N140" s="16"/>
      <c r="O140" s="16"/>
      <c r="P140" s="293"/>
    </row>
    <row r="141" spans="1:17" ht="27" customHeight="1" thickBot="1">
      <c r="A141" s="487" t="s">
        <v>1</v>
      </c>
      <c r="B141" s="591"/>
      <c r="C141" s="591"/>
      <c r="D141" s="591"/>
      <c r="E141" s="591"/>
      <c r="F141" s="591"/>
      <c r="G141" s="591"/>
      <c r="H141" s="592"/>
      <c r="I141" s="53" t="s">
        <v>6</v>
      </c>
      <c r="J141" s="53" t="s">
        <v>6</v>
      </c>
      <c r="K141" s="53" t="s">
        <v>6</v>
      </c>
      <c r="L141" s="53" t="s">
        <v>6</v>
      </c>
      <c r="M141" s="379" t="s">
        <v>585</v>
      </c>
      <c r="N141" s="53" t="s">
        <v>6</v>
      </c>
      <c r="O141" s="53" t="s">
        <v>6</v>
      </c>
      <c r="P141" s="53" t="s">
        <v>6</v>
      </c>
    </row>
    <row r="142" spans="1:17" ht="30" customHeight="1" thickBot="1">
      <c r="A142" s="508" t="s">
        <v>141</v>
      </c>
      <c r="B142" s="580"/>
      <c r="C142" s="580"/>
      <c r="D142" s="580"/>
      <c r="E142" s="580"/>
      <c r="F142" s="580"/>
      <c r="G142" s="580"/>
      <c r="H142" s="581"/>
      <c r="I142" s="54" t="s">
        <v>7</v>
      </c>
      <c r="J142" s="54" t="s">
        <v>11</v>
      </c>
      <c r="K142" s="55" t="s">
        <v>11</v>
      </c>
      <c r="L142" s="55" t="s">
        <v>11</v>
      </c>
      <c r="M142" s="380" t="s">
        <v>586</v>
      </c>
      <c r="N142" s="55" t="s">
        <v>11</v>
      </c>
      <c r="O142" s="55" t="s">
        <v>11</v>
      </c>
      <c r="P142" s="55" t="s">
        <v>11</v>
      </c>
    </row>
    <row r="143" spans="1:17" ht="30" customHeight="1" thickBot="1">
      <c r="A143" s="57" t="s">
        <v>2</v>
      </c>
      <c r="B143" s="58" t="s">
        <v>3</v>
      </c>
      <c r="C143" s="59" t="s">
        <v>4</v>
      </c>
      <c r="D143" s="60"/>
      <c r="E143" s="588" t="s">
        <v>5</v>
      </c>
      <c r="F143" s="589"/>
      <c r="G143" s="589"/>
      <c r="H143" s="590"/>
      <c r="I143" s="56" t="s">
        <v>8</v>
      </c>
      <c r="J143" s="56" t="s">
        <v>10</v>
      </c>
      <c r="K143" s="56" t="s">
        <v>12</v>
      </c>
      <c r="L143" s="56" t="s">
        <v>13</v>
      </c>
      <c r="M143" s="380" t="s">
        <v>13</v>
      </c>
      <c r="N143" s="56" t="s">
        <v>459</v>
      </c>
      <c r="O143" s="56" t="s">
        <v>297</v>
      </c>
      <c r="P143" s="55" t="s">
        <v>618</v>
      </c>
    </row>
    <row r="144" spans="1:17">
      <c r="A144" s="7" t="s">
        <v>145</v>
      </c>
      <c r="B144" s="7"/>
      <c r="C144" s="7" t="s">
        <v>55</v>
      </c>
      <c r="D144" s="7"/>
      <c r="E144" s="492" t="s">
        <v>146</v>
      </c>
      <c r="F144" s="520"/>
      <c r="G144" s="520"/>
      <c r="H144" s="521"/>
      <c r="I144" s="61">
        <v>160</v>
      </c>
      <c r="J144" s="61">
        <v>150</v>
      </c>
      <c r="K144" s="61">
        <v>100</v>
      </c>
      <c r="L144" s="61">
        <v>98</v>
      </c>
      <c r="M144" s="400">
        <v>150</v>
      </c>
      <c r="N144" s="400">
        <v>100</v>
      </c>
      <c r="O144" s="387">
        <v>70</v>
      </c>
      <c r="P144" s="61">
        <v>70</v>
      </c>
    </row>
    <row r="145" spans="1:16">
      <c r="A145" s="7"/>
      <c r="B145" s="7"/>
      <c r="C145" s="7" t="s">
        <v>50</v>
      </c>
      <c r="D145" s="7"/>
      <c r="E145" s="492" t="s">
        <v>417</v>
      </c>
      <c r="F145" s="518"/>
      <c r="G145" s="518"/>
      <c r="H145" s="519"/>
      <c r="I145" s="44"/>
      <c r="J145" s="44"/>
      <c r="K145" s="44"/>
      <c r="L145" s="44">
        <v>100</v>
      </c>
      <c r="M145" s="398">
        <v>0</v>
      </c>
      <c r="N145" s="398">
        <v>50</v>
      </c>
      <c r="O145" s="273">
        <v>30</v>
      </c>
      <c r="P145" s="44">
        <v>30</v>
      </c>
    </row>
    <row r="146" spans="1:16">
      <c r="A146" s="7" t="s">
        <v>147</v>
      </c>
      <c r="B146" s="7"/>
      <c r="C146" s="7" t="s">
        <v>65</v>
      </c>
      <c r="D146" s="7"/>
      <c r="E146" s="492" t="s">
        <v>66</v>
      </c>
      <c r="F146" s="520"/>
      <c r="G146" s="520"/>
      <c r="H146" s="521"/>
      <c r="I146" s="46">
        <f>SUM(I147:I149)</f>
        <v>433</v>
      </c>
      <c r="J146" s="46">
        <f>SUM(J147:J149)</f>
        <v>262</v>
      </c>
      <c r="K146" s="46">
        <f>K147+K148+K149</f>
        <v>200</v>
      </c>
      <c r="L146" s="46">
        <f>L147+L148+L149</f>
        <v>202</v>
      </c>
      <c r="M146" s="393">
        <v>250</v>
      </c>
      <c r="N146" s="393">
        <f>N147+N148+N149</f>
        <v>250</v>
      </c>
      <c r="O146" s="385">
        <f>O147+O148+O149</f>
        <v>171</v>
      </c>
      <c r="P146" s="46">
        <f>P147+P148+P149</f>
        <v>171</v>
      </c>
    </row>
    <row r="147" spans="1:16">
      <c r="A147" s="3"/>
      <c r="B147" s="3"/>
      <c r="C147" s="3"/>
      <c r="D147" s="3" t="s">
        <v>71</v>
      </c>
      <c r="E147" s="489" t="s">
        <v>148</v>
      </c>
      <c r="F147" s="515"/>
      <c r="G147" s="515"/>
      <c r="H147" s="516"/>
      <c r="I147" s="45">
        <v>309</v>
      </c>
      <c r="J147" s="45">
        <v>0</v>
      </c>
      <c r="K147" s="45">
        <v>100</v>
      </c>
      <c r="L147" s="45"/>
      <c r="M147" s="392"/>
      <c r="N147" s="392"/>
      <c r="O147" s="144"/>
      <c r="P147" s="45"/>
    </row>
    <row r="148" spans="1:16">
      <c r="A148" s="3"/>
      <c r="B148" s="3"/>
      <c r="C148" s="3"/>
      <c r="D148" s="3" t="s">
        <v>71</v>
      </c>
      <c r="E148" s="489" t="s">
        <v>151</v>
      </c>
      <c r="F148" s="515"/>
      <c r="G148" s="515"/>
      <c r="H148" s="516"/>
      <c r="I148" s="45">
        <v>24</v>
      </c>
      <c r="J148" s="45">
        <v>162</v>
      </c>
      <c r="K148" s="45"/>
      <c r="L148" s="45">
        <v>102</v>
      </c>
      <c r="M148" s="392">
        <v>120</v>
      </c>
      <c r="N148" s="392">
        <v>150</v>
      </c>
      <c r="O148" s="144">
        <v>71</v>
      </c>
      <c r="P148" s="45">
        <v>71</v>
      </c>
    </row>
    <row r="149" spans="1:16">
      <c r="A149" s="7"/>
      <c r="B149" s="3"/>
      <c r="C149" s="3"/>
      <c r="D149" s="3" t="s">
        <v>149</v>
      </c>
      <c r="E149" s="489" t="s">
        <v>150</v>
      </c>
      <c r="F149" s="518"/>
      <c r="G149" s="518"/>
      <c r="H149" s="519"/>
      <c r="I149" s="45">
        <v>100</v>
      </c>
      <c r="J149" s="45">
        <v>100</v>
      </c>
      <c r="K149" s="45">
        <v>100</v>
      </c>
      <c r="L149" s="45">
        <v>100</v>
      </c>
      <c r="M149" s="392">
        <v>100</v>
      </c>
      <c r="N149" s="392">
        <v>100</v>
      </c>
      <c r="O149" s="144">
        <v>100</v>
      </c>
      <c r="P149" s="45">
        <v>100</v>
      </c>
    </row>
    <row r="150" spans="1:16">
      <c r="A150" s="7" t="s">
        <v>152</v>
      </c>
      <c r="B150" s="3"/>
      <c r="C150" s="7" t="s">
        <v>153</v>
      </c>
      <c r="D150" s="3"/>
      <c r="E150" s="492" t="s">
        <v>154</v>
      </c>
      <c r="F150" s="520"/>
      <c r="G150" s="520"/>
      <c r="H150" s="521"/>
      <c r="I150" s="46">
        <f t="shared" ref="I150:P150" si="34">I151</f>
        <v>0</v>
      </c>
      <c r="J150" s="46">
        <f t="shared" si="34"/>
        <v>0</v>
      </c>
      <c r="K150" s="46">
        <f t="shared" si="34"/>
        <v>0</v>
      </c>
      <c r="L150" s="46">
        <f t="shared" si="34"/>
        <v>0</v>
      </c>
      <c r="M150" s="393">
        <f t="shared" si="34"/>
        <v>0</v>
      </c>
      <c r="N150" s="393">
        <f t="shared" si="34"/>
        <v>20</v>
      </c>
      <c r="O150" s="385">
        <f t="shared" si="34"/>
        <v>0</v>
      </c>
      <c r="P150" s="46">
        <f t="shared" si="34"/>
        <v>0</v>
      </c>
    </row>
    <row r="151" spans="1:16">
      <c r="A151" s="7"/>
      <c r="B151" s="3"/>
      <c r="C151" s="7"/>
      <c r="D151" s="3" t="s">
        <v>39</v>
      </c>
      <c r="E151" s="489" t="s">
        <v>155</v>
      </c>
      <c r="F151" s="578"/>
      <c r="G151" s="578"/>
      <c r="H151" s="579"/>
      <c r="I151" s="45">
        <v>0</v>
      </c>
      <c r="J151" s="45">
        <v>0</v>
      </c>
      <c r="K151" s="45">
        <v>0</v>
      </c>
      <c r="L151" s="45">
        <v>0</v>
      </c>
      <c r="M151" s="392">
        <v>0</v>
      </c>
      <c r="N151" s="392">
        <v>20</v>
      </c>
      <c r="O151" s="144">
        <v>0</v>
      </c>
      <c r="P151" s="45">
        <v>0</v>
      </c>
    </row>
    <row r="152" spans="1:16">
      <c r="A152" s="7" t="s">
        <v>156</v>
      </c>
      <c r="B152" s="3"/>
      <c r="C152" s="3"/>
      <c r="D152" s="3"/>
      <c r="E152" s="492" t="s">
        <v>93</v>
      </c>
      <c r="F152" s="520"/>
      <c r="G152" s="520"/>
      <c r="H152" s="521"/>
      <c r="I152" s="46">
        <f>SUM(I153:I155)</f>
        <v>16</v>
      </c>
      <c r="J152" s="46">
        <f>SUM(J153:J155)</f>
        <v>16</v>
      </c>
      <c r="K152" s="46">
        <f t="shared" ref="K152:P152" si="35">K153+K155</f>
        <v>120</v>
      </c>
      <c r="L152" s="46">
        <f t="shared" si="35"/>
        <v>219</v>
      </c>
      <c r="M152" s="393">
        <f t="shared" si="35"/>
        <v>69.900000000000006</v>
      </c>
      <c r="N152" s="393">
        <f t="shared" si="35"/>
        <v>50</v>
      </c>
      <c r="O152" s="385">
        <f t="shared" si="35"/>
        <v>199</v>
      </c>
      <c r="P152" s="46">
        <f t="shared" si="35"/>
        <v>199</v>
      </c>
    </row>
    <row r="153" spans="1:16">
      <c r="A153" s="7"/>
      <c r="B153" s="3"/>
      <c r="C153" s="7"/>
      <c r="D153" s="3" t="s">
        <v>32</v>
      </c>
      <c r="E153" s="489" t="s">
        <v>157</v>
      </c>
      <c r="F153" s="578"/>
      <c r="G153" s="578"/>
      <c r="H153" s="579"/>
      <c r="I153" s="45">
        <v>0</v>
      </c>
      <c r="J153" s="45">
        <v>0</v>
      </c>
      <c r="K153" s="45">
        <v>100</v>
      </c>
      <c r="L153" s="45">
        <v>199</v>
      </c>
      <c r="M153" s="392">
        <v>0</v>
      </c>
      <c r="N153" s="392">
        <v>50</v>
      </c>
      <c r="O153" s="144">
        <v>199</v>
      </c>
      <c r="P153" s="45">
        <v>199</v>
      </c>
    </row>
    <row r="154" spans="1:16">
      <c r="A154" s="47"/>
      <c r="B154" s="25"/>
      <c r="C154" s="25" t="s">
        <v>134</v>
      </c>
      <c r="D154" s="25" t="s">
        <v>71</v>
      </c>
      <c r="E154" s="495" t="s">
        <v>158</v>
      </c>
      <c r="F154" s="522"/>
      <c r="G154" s="522"/>
      <c r="H154" s="523"/>
      <c r="I154" s="50">
        <v>8</v>
      </c>
      <c r="J154" s="50">
        <v>8</v>
      </c>
      <c r="K154" s="50">
        <v>20</v>
      </c>
      <c r="L154" s="50">
        <v>20</v>
      </c>
      <c r="M154" s="399">
        <v>8</v>
      </c>
      <c r="N154" s="399">
        <v>8</v>
      </c>
      <c r="O154" s="145">
        <v>8</v>
      </c>
      <c r="P154" s="50">
        <v>8</v>
      </c>
    </row>
    <row r="155" spans="1:16" ht="15.75" thickBot="1">
      <c r="A155" s="25"/>
      <c r="B155" s="25"/>
      <c r="C155" s="25" t="s">
        <v>134</v>
      </c>
      <c r="D155" s="25" t="s">
        <v>228</v>
      </c>
      <c r="E155" s="495" t="s">
        <v>592</v>
      </c>
      <c r="F155" s="522"/>
      <c r="G155" s="522"/>
      <c r="H155" s="523"/>
      <c r="I155" s="50">
        <v>8</v>
      </c>
      <c r="J155" s="50">
        <v>8</v>
      </c>
      <c r="K155" s="50">
        <v>20</v>
      </c>
      <c r="L155" s="50">
        <v>20</v>
      </c>
      <c r="M155" s="399">
        <v>69.900000000000006</v>
      </c>
      <c r="N155" s="399">
        <v>0</v>
      </c>
      <c r="O155" s="145"/>
      <c r="P155" s="50"/>
    </row>
    <row r="156" spans="1:16" ht="18" customHeight="1" thickBot="1">
      <c r="A156" s="71"/>
      <c r="B156" s="71"/>
      <c r="C156" s="71"/>
      <c r="D156" s="71"/>
      <c r="E156" s="582" t="s">
        <v>159</v>
      </c>
      <c r="F156" s="583"/>
      <c r="G156" s="583"/>
      <c r="H156" s="584"/>
      <c r="I156" s="77">
        <f>I128+I129+I144+I146+I150+I152</f>
        <v>2849</v>
      </c>
      <c r="J156" s="77">
        <f>K128+K129+K144+K146+K150+K152</f>
        <v>2869</v>
      </c>
      <c r="K156" s="77">
        <f>K128+K129+K144+K146+K150+K152</f>
        <v>2869</v>
      </c>
      <c r="L156" s="77">
        <f>L128+L129+L144+L145+L146+L150+L152</f>
        <v>2968</v>
      </c>
      <c r="M156" s="316">
        <f>M128+M129+M144+M145+M146+M150+M152+M155</f>
        <v>3070.8</v>
      </c>
      <c r="N156" s="316">
        <f>N128+N129+N144+N145+N146+N150+N152</f>
        <v>3001</v>
      </c>
      <c r="O156" s="389">
        <f>O128+O129+O144+O145+O146+O150+O152</f>
        <v>3001</v>
      </c>
      <c r="P156" s="77">
        <f>P128+P129+P144+P145+P146+P150+P152</f>
        <v>3001</v>
      </c>
    </row>
    <row r="157" spans="1:16" ht="21" customHeight="1" thickBot="1">
      <c r="A157" s="636" t="s">
        <v>160</v>
      </c>
      <c r="B157" s="637"/>
      <c r="C157" s="637"/>
      <c r="D157" s="637"/>
      <c r="E157" s="637"/>
      <c r="F157" s="637"/>
      <c r="G157" s="637"/>
      <c r="H157" s="638"/>
      <c r="I157" s="238"/>
      <c r="J157" s="243"/>
      <c r="K157" s="239"/>
      <c r="L157" s="239"/>
      <c r="M157" s="239"/>
      <c r="N157" s="239"/>
      <c r="O157" s="10"/>
    </row>
    <row r="158" spans="1:16" ht="15" customHeight="1">
      <c r="A158" s="246" t="s">
        <v>161</v>
      </c>
      <c r="B158" s="66" t="s">
        <v>162</v>
      </c>
      <c r="C158" s="247">
        <v>611</v>
      </c>
      <c r="D158" s="245"/>
      <c r="E158" s="627" t="s">
        <v>394</v>
      </c>
      <c r="F158" s="628"/>
      <c r="G158" s="628"/>
      <c r="H158" s="629"/>
      <c r="I158" s="5"/>
      <c r="J158" s="61">
        <v>150</v>
      </c>
      <c r="K158" s="5"/>
      <c r="L158" s="5"/>
      <c r="M158" s="404">
        <v>176.3</v>
      </c>
      <c r="N158" s="5"/>
      <c r="O158" s="5"/>
      <c r="P158" s="5"/>
    </row>
    <row r="159" spans="1:16">
      <c r="A159" s="240" t="s">
        <v>161</v>
      </c>
      <c r="B159" s="240" t="s">
        <v>162</v>
      </c>
      <c r="C159" s="240" t="s">
        <v>21</v>
      </c>
      <c r="D159" s="240"/>
      <c r="E159" s="630" t="s">
        <v>396</v>
      </c>
      <c r="F159" s="631"/>
      <c r="G159" s="631"/>
      <c r="H159" s="632"/>
      <c r="I159" s="241">
        <v>149</v>
      </c>
      <c r="J159" s="242">
        <v>12</v>
      </c>
      <c r="K159" s="242"/>
      <c r="L159" s="242"/>
      <c r="M159" s="405"/>
      <c r="N159" s="242"/>
      <c r="O159" s="242"/>
      <c r="P159" s="242"/>
    </row>
    <row r="160" spans="1:16">
      <c r="A160" s="240"/>
      <c r="B160" s="240"/>
      <c r="C160" s="240" t="s">
        <v>21</v>
      </c>
      <c r="D160" s="240"/>
      <c r="E160" s="630" t="s">
        <v>395</v>
      </c>
      <c r="F160" s="631"/>
      <c r="G160" s="631"/>
      <c r="H160" s="632"/>
      <c r="I160" s="241"/>
      <c r="J160" s="242">
        <v>382</v>
      </c>
      <c r="K160" s="242"/>
      <c r="L160" s="242"/>
      <c r="M160" s="405"/>
      <c r="N160" s="242"/>
      <c r="O160" s="242"/>
      <c r="P160" s="242"/>
    </row>
    <row r="161" spans="1:19">
      <c r="A161" s="240"/>
      <c r="B161" s="240"/>
      <c r="C161" s="240" t="s">
        <v>22</v>
      </c>
      <c r="D161" s="240"/>
      <c r="E161" s="622" t="s">
        <v>397</v>
      </c>
      <c r="F161" s="623"/>
      <c r="G161" s="623"/>
      <c r="H161" s="624"/>
      <c r="I161" s="241"/>
      <c r="J161" s="242">
        <v>65</v>
      </c>
      <c r="K161" s="242"/>
      <c r="L161" s="242"/>
      <c r="M161" s="405"/>
      <c r="N161" s="242"/>
      <c r="O161" s="242"/>
      <c r="P161" s="242"/>
    </row>
    <row r="162" spans="1:19">
      <c r="A162" s="240"/>
      <c r="B162" s="240"/>
      <c r="C162" s="240" t="s">
        <v>22</v>
      </c>
      <c r="D162" s="240"/>
      <c r="E162" s="622" t="s">
        <v>398</v>
      </c>
      <c r="F162" s="623"/>
      <c r="G162" s="623"/>
      <c r="H162" s="624"/>
      <c r="I162" s="241"/>
      <c r="J162" s="242">
        <v>29</v>
      </c>
      <c r="K162" s="242"/>
      <c r="L162" s="242"/>
      <c r="M162" s="405"/>
      <c r="N162" s="242"/>
      <c r="O162" s="242"/>
      <c r="P162" s="242"/>
    </row>
    <row r="163" spans="1:19">
      <c r="A163" s="35"/>
      <c r="B163" s="35"/>
      <c r="C163" s="35" t="s">
        <v>23</v>
      </c>
      <c r="D163" s="35"/>
      <c r="E163" s="665" t="s">
        <v>124</v>
      </c>
      <c r="F163" s="656"/>
      <c r="G163" s="656"/>
      <c r="H163" s="657"/>
      <c r="I163" s="64">
        <v>60</v>
      </c>
      <c r="J163" s="64">
        <v>135</v>
      </c>
      <c r="K163" s="64"/>
      <c r="L163" s="64"/>
      <c r="M163" s="241"/>
      <c r="N163" s="64"/>
      <c r="O163" s="64"/>
      <c r="P163" s="64"/>
    </row>
    <row r="164" spans="1:19">
      <c r="A164" s="35"/>
      <c r="B164" s="35"/>
      <c r="C164" s="35" t="s">
        <v>55</v>
      </c>
      <c r="D164" s="35"/>
      <c r="E164" s="655" t="s">
        <v>146</v>
      </c>
      <c r="F164" s="656"/>
      <c r="G164" s="656"/>
      <c r="H164" s="657"/>
      <c r="I164" s="43">
        <v>20</v>
      </c>
      <c r="J164" s="43">
        <v>45</v>
      </c>
      <c r="K164" s="43"/>
      <c r="L164" s="43"/>
      <c r="M164" s="394">
        <v>52.2</v>
      </c>
      <c r="N164" s="43"/>
      <c r="O164" s="43"/>
      <c r="P164" s="43"/>
    </row>
    <row r="165" spans="1:19">
      <c r="A165" s="7"/>
      <c r="B165" s="7"/>
      <c r="C165" s="7" t="s">
        <v>65</v>
      </c>
      <c r="D165" s="7"/>
      <c r="E165" s="655" t="s">
        <v>163</v>
      </c>
      <c r="F165" s="656"/>
      <c r="G165" s="656"/>
      <c r="H165" s="657"/>
      <c r="I165" s="45">
        <v>30</v>
      </c>
      <c r="J165" s="45">
        <v>65</v>
      </c>
      <c r="K165" s="45"/>
      <c r="L165" s="45"/>
      <c r="M165" s="392">
        <v>47.7</v>
      </c>
      <c r="N165" s="45"/>
      <c r="O165" s="45"/>
      <c r="P165" s="45"/>
      <c r="S165" s="69"/>
    </row>
    <row r="166" spans="1:19">
      <c r="A166" s="3"/>
      <c r="B166" s="3"/>
      <c r="C166" s="3" t="s">
        <v>85</v>
      </c>
      <c r="D166" s="3"/>
      <c r="E166" s="655" t="s">
        <v>164</v>
      </c>
      <c r="F166" s="656"/>
      <c r="G166" s="656"/>
      <c r="H166" s="657"/>
      <c r="I166" s="45">
        <v>30</v>
      </c>
      <c r="J166" s="45">
        <v>80</v>
      </c>
      <c r="K166" s="45"/>
      <c r="L166" s="45"/>
      <c r="M166" s="392">
        <v>20</v>
      </c>
      <c r="N166" s="45"/>
      <c r="O166" s="45"/>
      <c r="P166" s="45"/>
    </row>
    <row r="167" spans="1:19">
      <c r="A167" s="67"/>
      <c r="B167" s="67"/>
      <c r="C167" s="70" t="s">
        <v>100</v>
      </c>
      <c r="D167" s="70" t="s">
        <v>111</v>
      </c>
      <c r="E167" s="639" t="s">
        <v>165</v>
      </c>
      <c r="F167" s="640"/>
      <c r="G167" s="640"/>
      <c r="H167" s="641"/>
      <c r="I167" s="65">
        <v>347</v>
      </c>
      <c r="J167" s="68">
        <v>865</v>
      </c>
      <c r="K167" s="68"/>
      <c r="L167" s="68"/>
      <c r="M167" s="406">
        <v>200.45</v>
      </c>
      <c r="N167" s="68"/>
      <c r="O167" s="68"/>
      <c r="P167" s="68"/>
    </row>
    <row r="168" spans="1:19">
      <c r="A168" s="35"/>
      <c r="B168" s="35"/>
      <c r="C168" s="31" t="s">
        <v>100</v>
      </c>
      <c r="D168" s="31" t="s">
        <v>166</v>
      </c>
      <c r="E168" s="655" t="s">
        <v>593</v>
      </c>
      <c r="F168" s="656"/>
      <c r="G168" s="656"/>
      <c r="H168" s="657"/>
      <c r="I168" s="43">
        <v>1187</v>
      </c>
      <c r="J168" s="44">
        <v>2856</v>
      </c>
      <c r="K168" s="43"/>
      <c r="L168" s="43"/>
      <c r="M168" s="394">
        <v>479.28</v>
      </c>
      <c r="N168" s="43"/>
      <c r="O168" s="43"/>
      <c r="P168" s="43"/>
    </row>
    <row r="169" spans="1:19" ht="15.75" thickBot="1">
      <c r="A169" s="244"/>
      <c r="B169" s="11"/>
      <c r="C169" s="11" t="s">
        <v>100</v>
      </c>
      <c r="D169" s="11" t="s">
        <v>166</v>
      </c>
      <c r="E169" s="658" t="s">
        <v>594</v>
      </c>
      <c r="F169" s="659"/>
      <c r="G169" s="659"/>
      <c r="H169" s="660"/>
      <c r="I169" s="79">
        <v>300</v>
      </c>
      <c r="J169" s="79">
        <v>805</v>
      </c>
      <c r="K169" s="79"/>
      <c r="L169" s="79"/>
      <c r="M169" s="395">
        <v>18</v>
      </c>
      <c r="N169" s="79"/>
      <c r="O169" s="79"/>
      <c r="P169" s="79"/>
    </row>
    <row r="170" spans="1:19" ht="18.75" customHeight="1" thickBot="1">
      <c r="A170" s="73"/>
      <c r="B170" s="71"/>
      <c r="C170" s="71"/>
      <c r="D170" s="71"/>
      <c r="E170" s="661" t="s">
        <v>170</v>
      </c>
      <c r="F170" s="662"/>
      <c r="G170" s="662"/>
      <c r="H170" s="663"/>
      <c r="I170" s="76">
        <f>SUM(I158:I169)</f>
        <v>2123</v>
      </c>
      <c r="J170" s="76">
        <v>5490</v>
      </c>
      <c r="K170" s="77">
        <v>0</v>
      </c>
      <c r="L170" s="263"/>
      <c r="M170" s="316">
        <f>SUM(M158:M169)</f>
        <v>993.93</v>
      </c>
      <c r="N170" s="77">
        <v>0</v>
      </c>
      <c r="O170" s="77">
        <v>0</v>
      </c>
      <c r="P170" s="77">
        <v>0</v>
      </c>
    </row>
    <row r="171" spans="1:19" ht="21" customHeight="1" thickBot="1">
      <c r="A171" s="357"/>
      <c r="B171" s="358"/>
      <c r="C171" s="358"/>
      <c r="D171" s="358"/>
      <c r="E171" s="349"/>
      <c r="F171" s="349"/>
      <c r="G171" s="349"/>
      <c r="H171" s="350"/>
      <c r="I171" s="359"/>
      <c r="J171" s="352"/>
      <c r="K171" s="352"/>
      <c r="L171" s="352"/>
      <c r="M171" s="352"/>
      <c r="N171" s="352"/>
      <c r="O171" s="352"/>
    </row>
    <row r="172" spans="1:19" ht="15" customHeight="1">
      <c r="A172" s="7" t="s">
        <v>167</v>
      </c>
      <c r="B172" s="7" t="s">
        <v>168</v>
      </c>
      <c r="C172" s="7"/>
      <c r="D172" s="3"/>
      <c r="E172" s="642" t="s">
        <v>169</v>
      </c>
      <c r="F172" s="643"/>
      <c r="G172" s="643"/>
      <c r="H172" s="644"/>
      <c r="I172" s="43">
        <v>23046</v>
      </c>
      <c r="J172" s="360">
        <v>20735</v>
      </c>
      <c r="K172" s="63">
        <v>22400</v>
      </c>
      <c r="L172" s="191">
        <v>17000</v>
      </c>
      <c r="M172" s="391">
        <v>20782</v>
      </c>
      <c r="N172" s="408">
        <v>19900</v>
      </c>
      <c r="O172" s="409">
        <v>19700</v>
      </c>
      <c r="P172" s="391">
        <v>19500</v>
      </c>
    </row>
    <row r="173" spans="1:19" ht="15" customHeight="1">
      <c r="A173" s="47"/>
      <c r="B173" s="47"/>
      <c r="C173" s="47"/>
      <c r="D173" s="25"/>
      <c r="E173" s="645" t="s">
        <v>595</v>
      </c>
      <c r="F173" s="646"/>
      <c r="G173" s="646"/>
      <c r="H173" s="647"/>
      <c r="I173" s="50">
        <v>21525</v>
      </c>
      <c r="J173" s="144">
        <v>20647</v>
      </c>
      <c r="K173" s="45">
        <v>20000</v>
      </c>
      <c r="L173" s="62">
        <v>22400</v>
      </c>
      <c r="M173" s="392">
        <v>12600</v>
      </c>
      <c r="N173" s="410">
        <v>12000</v>
      </c>
      <c r="O173" s="411">
        <v>11900</v>
      </c>
      <c r="P173" s="392">
        <v>11800</v>
      </c>
    </row>
    <row r="174" spans="1:19" ht="15" customHeight="1" thickBot="1">
      <c r="A174" s="25"/>
      <c r="B174" s="25"/>
      <c r="C174" s="47"/>
      <c r="D174" s="25"/>
      <c r="E174" s="645" t="s">
        <v>596</v>
      </c>
      <c r="F174" s="646"/>
      <c r="G174" s="646"/>
      <c r="H174" s="647"/>
      <c r="I174" s="50">
        <v>21525</v>
      </c>
      <c r="J174" s="361"/>
      <c r="K174" s="189"/>
      <c r="L174" s="105"/>
      <c r="M174" s="407">
        <v>872</v>
      </c>
      <c r="N174" s="412">
        <v>1090</v>
      </c>
      <c r="O174" s="413">
        <v>533</v>
      </c>
      <c r="P174" s="392">
        <v>44</v>
      </c>
    </row>
    <row r="175" spans="1:19" ht="18" customHeight="1" thickBot="1">
      <c r="A175" s="170"/>
      <c r="B175" s="171"/>
      <c r="C175" s="171"/>
      <c r="D175" s="171"/>
      <c r="E175" s="648" t="s">
        <v>171</v>
      </c>
      <c r="F175" s="649"/>
      <c r="G175" s="649"/>
      <c r="H175" s="650"/>
      <c r="I175" s="172">
        <f>SUM(I172:I174)</f>
        <v>66096</v>
      </c>
      <c r="J175" s="172">
        <f>SUM(J172:J174)</f>
        <v>41382</v>
      </c>
      <c r="K175" s="264">
        <f>K172+K174</f>
        <v>22400</v>
      </c>
      <c r="L175" s="264">
        <f>L172+L174</f>
        <v>17000</v>
      </c>
      <c r="M175" s="264">
        <f>M172+M174+M173</f>
        <v>34254</v>
      </c>
      <c r="N175" s="414">
        <f>N172+N174+N173</f>
        <v>32990</v>
      </c>
      <c r="O175" s="415">
        <f>O172+O174+O173</f>
        <v>32133</v>
      </c>
      <c r="P175" s="316">
        <f>P172+P174+P173</f>
        <v>31344</v>
      </c>
    </row>
    <row r="176" spans="1:19" ht="15.75" thickBot="1">
      <c r="A176" s="651" t="s">
        <v>199</v>
      </c>
      <c r="B176" s="664"/>
      <c r="C176" s="664"/>
      <c r="D176" s="635"/>
      <c r="E176" s="651" t="s">
        <v>298</v>
      </c>
      <c r="F176" s="652"/>
      <c r="G176" s="652"/>
      <c r="H176" s="653"/>
      <c r="I176" s="248">
        <f>I90+I103+I126+I156+I170+I175</f>
        <v>305364</v>
      </c>
      <c r="J176" s="182">
        <f t="shared" ref="J176:M176" si="36">J90+J103+J120+J126+J156+J170+J175</f>
        <v>281768</v>
      </c>
      <c r="K176" s="182">
        <f t="shared" si="36"/>
        <v>247866</v>
      </c>
      <c r="L176" s="182">
        <f t="shared" si="36"/>
        <v>222243</v>
      </c>
      <c r="M176" s="182">
        <f t="shared" si="36"/>
        <v>245557.72999999998</v>
      </c>
      <c r="N176" s="416">
        <f>N90+N103+N120+N126+N156+N170+N175</f>
        <v>258404</v>
      </c>
      <c r="O176" s="416">
        <f>O90+O103+O120+O126+O156+O170+O175</f>
        <v>255945</v>
      </c>
      <c r="P176" s="182">
        <f>P90+P103+P120+P126+P156+P170+P175</f>
        <v>253858</v>
      </c>
      <c r="Q176" s="265" t="s">
        <v>554</v>
      </c>
    </row>
    <row r="177" spans="1:16" ht="15.75" thickBot="1">
      <c r="A177" s="9"/>
      <c r="B177" s="9"/>
      <c r="C177" s="9"/>
      <c r="D177" s="9"/>
      <c r="E177" s="654"/>
      <c r="F177" s="654"/>
      <c r="G177" s="654"/>
      <c r="H177" s="654"/>
      <c r="I177" s="249" t="s">
        <v>399</v>
      </c>
      <c r="J177" s="265"/>
      <c r="K177" s="15"/>
      <c r="L177" s="15"/>
      <c r="M177" s="182"/>
      <c r="N177" s="15"/>
      <c r="O177" s="15"/>
    </row>
    <row r="178" spans="1:16" ht="24" customHeight="1" thickBot="1">
      <c r="A178" s="487" t="s">
        <v>172</v>
      </c>
      <c r="B178" s="591"/>
      <c r="C178" s="591"/>
      <c r="D178" s="591"/>
      <c r="E178" s="591"/>
      <c r="F178" s="591"/>
      <c r="G178" s="591"/>
      <c r="H178" s="592"/>
      <c r="I178" s="53" t="s">
        <v>6</v>
      </c>
      <c r="J178" s="53" t="s">
        <v>6</v>
      </c>
      <c r="K178" s="53" t="s">
        <v>6</v>
      </c>
      <c r="L178" s="53" t="s">
        <v>6</v>
      </c>
      <c r="M178" s="53" t="s">
        <v>585</v>
      </c>
      <c r="N178" s="53" t="s">
        <v>6</v>
      </c>
      <c r="O178" s="53" t="s">
        <v>6</v>
      </c>
      <c r="P178" s="53" t="s">
        <v>6</v>
      </c>
    </row>
    <row r="179" spans="1:16" ht="30" customHeight="1" thickBot="1">
      <c r="A179" s="508" t="s">
        <v>173</v>
      </c>
      <c r="B179" s="580"/>
      <c r="C179" s="580"/>
      <c r="D179" s="580"/>
      <c r="E179" s="580"/>
      <c r="F179" s="580"/>
      <c r="G179" s="580"/>
      <c r="H179" s="581"/>
      <c r="I179" s="54" t="s">
        <v>7</v>
      </c>
      <c r="J179" s="54" t="s">
        <v>11</v>
      </c>
      <c r="K179" s="55" t="s">
        <v>11</v>
      </c>
      <c r="L179" s="55" t="s">
        <v>11</v>
      </c>
      <c r="M179" s="55" t="s">
        <v>586</v>
      </c>
      <c r="N179" s="55" t="s">
        <v>11</v>
      </c>
      <c r="O179" s="55" t="s">
        <v>11</v>
      </c>
      <c r="P179" s="55" t="s">
        <v>11</v>
      </c>
    </row>
    <row r="180" spans="1:16" ht="30" customHeight="1" thickBot="1">
      <c r="A180" s="57" t="s">
        <v>2</v>
      </c>
      <c r="B180" s="58" t="s">
        <v>3</v>
      </c>
      <c r="C180" s="59" t="s">
        <v>4</v>
      </c>
      <c r="D180" s="60"/>
      <c r="E180" s="588" t="s">
        <v>5</v>
      </c>
      <c r="F180" s="589"/>
      <c r="G180" s="589"/>
      <c r="H180" s="590"/>
      <c r="I180" s="56" t="s">
        <v>8</v>
      </c>
      <c r="J180" s="56" t="s">
        <v>10</v>
      </c>
      <c r="K180" s="56" t="s">
        <v>12</v>
      </c>
      <c r="L180" s="55" t="s">
        <v>13</v>
      </c>
      <c r="M180" s="55" t="s">
        <v>13</v>
      </c>
      <c r="N180" s="56" t="s">
        <v>459</v>
      </c>
      <c r="O180" s="56" t="s">
        <v>297</v>
      </c>
      <c r="P180" s="55" t="s">
        <v>618</v>
      </c>
    </row>
    <row r="181" spans="1:16" ht="15.75" thickBot="1">
      <c r="A181" s="47" t="s">
        <v>174</v>
      </c>
      <c r="B181" s="47" t="s">
        <v>175</v>
      </c>
      <c r="C181" s="47" t="s">
        <v>100</v>
      </c>
      <c r="D181" s="47"/>
      <c r="E181" s="530" t="s">
        <v>176</v>
      </c>
      <c r="F181" s="531"/>
      <c r="G181" s="531"/>
      <c r="H181" s="532"/>
      <c r="I181" s="92">
        <v>169</v>
      </c>
      <c r="J181" s="92">
        <v>187</v>
      </c>
      <c r="K181" s="92">
        <v>187</v>
      </c>
      <c r="L181" s="34">
        <v>187</v>
      </c>
      <c r="M181" s="362"/>
      <c r="N181" s="34"/>
      <c r="O181" s="238"/>
      <c r="P181" s="390"/>
    </row>
    <row r="182" spans="1:16" ht="18" customHeight="1" thickBot="1">
      <c r="A182" s="81"/>
      <c r="B182" s="570" t="s">
        <v>199</v>
      </c>
      <c r="C182" s="635"/>
      <c r="D182" s="81"/>
      <c r="E182" s="547" t="s">
        <v>200</v>
      </c>
      <c r="F182" s="633"/>
      <c r="G182" s="633"/>
      <c r="H182" s="634"/>
      <c r="I182" s="84">
        <f t="shared" ref="I182:P182" si="37">I181</f>
        <v>169</v>
      </c>
      <c r="J182" s="84">
        <f t="shared" si="37"/>
        <v>187</v>
      </c>
      <c r="K182" s="84">
        <f t="shared" si="37"/>
        <v>187</v>
      </c>
      <c r="L182" s="84">
        <f t="shared" ref="L182" si="38">L181</f>
        <v>187</v>
      </c>
      <c r="M182" s="91">
        <f t="shared" si="37"/>
        <v>0</v>
      </c>
      <c r="N182" s="84">
        <f t="shared" si="37"/>
        <v>0</v>
      </c>
      <c r="O182" s="84">
        <f t="shared" si="37"/>
        <v>0</v>
      </c>
      <c r="P182" s="84">
        <f t="shared" si="37"/>
        <v>0</v>
      </c>
    </row>
    <row r="183" spans="1:16" ht="24" customHeight="1" thickBot="1">
      <c r="A183" s="487" t="s">
        <v>177</v>
      </c>
      <c r="B183" s="591"/>
      <c r="C183" s="591"/>
      <c r="D183" s="591"/>
      <c r="E183" s="591"/>
      <c r="F183" s="591"/>
      <c r="G183" s="591"/>
      <c r="H183" s="592"/>
      <c r="I183" s="10"/>
      <c r="J183" s="10"/>
      <c r="K183" s="10"/>
      <c r="L183" s="10"/>
      <c r="M183" s="10"/>
      <c r="N183" s="10"/>
      <c r="O183" s="10"/>
    </row>
    <row r="184" spans="1:16" ht="23.25" customHeight="1" thickBot="1">
      <c r="A184" s="508" t="s">
        <v>178</v>
      </c>
      <c r="B184" s="580"/>
      <c r="C184" s="580"/>
      <c r="D184" s="580"/>
      <c r="E184" s="580"/>
      <c r="F184" s="580"/>
      <c r="G184" s="580"/>
      <c r="H184" s="581"/>
      <c r="I184" s="82"/>
      <c r="J184" s="83"/>
      <c r="K184" s="83"/>
      <c r="L184" s="83"/>
      <c r="M184" s="83"/>
      <c r="N184" s="83"/>
      <c r="O184" s="83"/>
    </row>
    <row r="185" spans="1:16">
      <c r="A185" s="7" t="s">
        <v>179</v>
      </c>
      <c r="B185" s="3" t="s">
        <v>180</v>
      </c>
      <c r="C185" s="3" t="s">
        <v>100</v>
      </c>
      <c r="D185" s="3"/>
      <c r="E185" s="489" t="s">
        <v>181</v>
      </c>
      <c r="F185" s="578"/>
      <c r="G185" s="578"/>
      <c r="H185" s="579"/>
      <c r="I185" s="20">
        <v>214</v>
      </c>
      <c r="J185" s="20">
        <v>267</v>
      </c>
      <c r="K185" s="20">
        <v>250</v>
      </c>
      <c r="L185" s="20">
        <v>250</v>
      </c>
      <c r="M185" s="417">
        <v>250</v>
      </c>
      <c r="N185" s="417">
        <v>289</v>
      </c>
      <c r="O185" s="417">
        <v>289</v>
      </c>
      <c r="P185" s="418">
        <v>289</v>
      </c>
    </row>
    <row r="186" spans="1:16">
      <c r="A186" s="47"/>
      <c r="B186" s="25"/>
      <c r="C186" s="25" t="s">
        <v>65</v>
      </c>
      <c r="D186" s="25" t="s">
        <v>42</v>
      </c>
      <c r="E186" s="495" t="s">
        <v>598</v>
      </c>
      <c r="F186" s="668"/>
      <c r="G186" s="668"/>
      <c r="H186" s="669"/>
      <c r="I186" s="90"/>
      <c r="J186" s="90"/>
      <c r="K186" s="90"/>
      <c r="L186" s="90"/>
      <c r="M186" s="419">
        <v>7.23</v>
      </c>
      <c r="N186" s="419"/>
      <c r="O186" s="419"/>
      <c r="P186" s="419"/>
    </row>
    <row r="187" spans="1:16">
      <c r="A187" s="47"/>
      <c r="B187" s="25"/>
      <c r="C187" s="47" t="s">
        <v>65</v>
      </c>
      <c r="D187" s="25" t="s">
        <v>42</v>
      </c>
      <c r="E187" s="495" t="s">
        <v>597</v>
      </c>
      <c r="F187" s="668"/>
      <c r="G187" s="668"/>
      <c r="H187" s="669"/>
      <c r="I187" s="27">
        <v>3100</v>
      </c>
      <c r="J187" s="27"/>
      <c r="K187" s="27"/>
      <c r="L187" s="27"/>
      <c r="M187" s="420">
        <v>2000</v>
      </c>
      <c r="N187" s="420"/>
      <c r="O187" s="420"/>
      <c r="P187" s="420"/>
    </row>
    <row r="188" spans="1:16" ht="15.75" thickBot="1">
      <c r="A188" s="47"/>
      <c r="B188" s="25"/>
      <c r="C188" s="47" t="s">
        <v>134</v>
      </c>
      <c r="D188" s="25"/>
      <c r="E188" s="495" t="s">
        <v>182</v>
      </c>
      <c r="F188" s="668"/>
      <c r="G188" s="668"/>
      <c r="H188" s="669"/>
      <c r="I188" s="27">
        <v>3100</v>
      </c>
      <c r="J188" s="27">
        <v>2650</v>
      </c>
      <c r="K188" s="27">
        <v>2950</v>
      </c>
      <c r="L188" s="27">
        <v>3900</v>
      </c>
      <c r="M188" s="420">
        <v>3893</v>
      </c>
      <c r="N188" s="420">
        <v>4500</v>
      </c>
      <c r="O188" s="420">
        <v>4800</v>
      </c>
      <c r="P188" s="421">
        <v>5000</v>
      </c>
    </row>
    <row r="189" spans="1:16" ht="18" customHeight="1" thickBot="1">
      <c r="A189" s="32"/>
      <c r="B189" s="570" t="s">
        <v>199</v>
      </c>
      <c r="C189" s="635"/>
      <c r="D189" s="28"/>
      <c r="E189" s="547" t="s">
        <v>198</v>
      </c>
      <c r="F189" s="633"/>
      <c r="G189" s="633"/>
      <c r="H189" s="634"/>
      <c r="I189" s="91">
        <f t="shared" ref="I189:N189" si="39">SUM(I185:I188)</f>
        <v>6414</v>
      </c>
      <c r="J189" s="91">
        <f t="shared" si="39"/>
        <v>2917</v>
      </c>
      <c r="K189" s="91">
        <f t="shared" si="39"/>
        <v>3200</v>
      </c>
      <c r="L189" s="91">
        <f t="shared" ref="L189" si="40">SUM(L185:L188)</f>
        <v>4150</v>
      </c>
      <c r="M189" s="91">
        <f t="shared" si="39"/>
        <v>6150.23</v>
      </c>
      <c r="N189" s="91">
        <f t="shared" si="39"/>
        <v>4789</v>
      </c>
      <c r="O189" s="91">
        <f t="shared" ref="O189:P189" si="41">SUM(O185:O188)</f>
        <v>5089</v>
      </c>
      <c r="P189" s="91">
        <f t="shared" si="41"/>
        <v>5289</v>
      </c>
    </row>
    <row r="190" spans="1:16" ht="24" customHeight="1" thickBot="1">
      <c r="A190" s="487" t="s">
        <v>183</v>
      </c>
      <c r="B190" s="591"/>
      <c r="C190" s="591"/>
      <c r="D190" s="591"/>
      <c r="E190" s="591"/>
      <c r="F190" s="591"/>
      <c r="G190" s="591"/>
      <c r="H190" s="592"/>
      <c r="I190" s="89"/>
      <c r="J190" s="10"/>
      <c r="K190" s="10"/>
      <c r="L190" s="10"/>
      <c r="M190" s="10"/>
      <c r="N190" s="10"/>
      <c r="O190" s="10"/>
      <c r="P190" s="16"/>
    </row>
    <row r="191" spans="1:16" ht="23.25" customHeight="1" thickBot="1">
      <c r="A191" s="508" t="s">
        <v>184</v>
      </c>
      <c r="B191" s="580"/>
      <c r="C191" s="580"/>
      <c r="D191" s="580"/>
      <c r="E191" s="580"/>
      <c r="F191" s="580"/>
      <c r="G191" s="580"/>
      <c r="H191" s="581"/>
      <c r="I191" s="82"/>
      <c r="J191" s="83"/>
      <c r="K191" s="83"/>
      <c r="L191" s="83"/>
      <c r="M191" s="83"/>
      <c r="N191" s="83"/>
      <c r="O191" s="83"/>
      <c r="P191" s="16"/>
    </row>
    <row r="192" spans="1:16" ht="18" customHeight="1" thickBot="1">
      <c r="A192" s="25" t="s">
        <v>185</v>
      </c>
      <c r="B192" s="25" t="s">
        <v>186</v>
      </c>
      <c r="C192" s="25"/>
      <c r="D192" s="25"/>
      <c r="E192" s="495" t="s">
        <v>187</v>
      </c>
      <c r="F192" s="522"/>
      <c r="G192" s="522"/>
      <c r="H192" s="523"/>
      <c r="I192" s="90">
        <v>9700</v>
      </c>
      <c r="J192" s="90"/>
      <c r="K192" s="90"/>
      <c r="L192" s="90"/>
      <c r="M192" s="90"/>
      <c r="N192" s="90"/>
      <c r="O192" s="34"/>
      <c r="P192" s="34"/>
    </row>
    <row r="193" spans="1:17" ht="18" customHeight="1" thickBot="1">
      <c r="A193" s="28"/>
      <c r="B193" s="28"/>
      <c r="C193" s="28"/>
      <c r="D193" s="28"/>
      <c r="E193" s="498" t="s">
        <v>188</v>
      </c>
      <c r="F193" s="513"/>
      <c r="G193" s="513"/>
      <c r="H193" s="514"/>
      <c r="I193" s="33">
        <v>9700</v>
      </c>
      <c r="J193" s="33">
        <v>0</v>
      </c>
      <c r="K193" s="33">
        <v>0</v>
      </c>
      <c r="L193" s="33">
        <v>0</v>
      </c>
      <c r="M193" s="30">
        <v>0</v>
      </c>
      <c r="N193" s="30">
        <v>0</v>
      </c>
      <c r="O193" s="30">
        <v>0</v>
      </c>
      <c r="P193" s="30">
        <v>0</v>
      </c>
    </row>
    <row r="194" spans="1:17" ht="23.25" customHeight="1" thickBot="1">
      <c r="A194" s="508" t="s">
        <v>189</v>
      </c>
      <c r="B194" s="580"/>
      <c r="C194" s="580"/>
      <c r="D194" s="580"/>
      <c r="E194" s="580"/>
      <c r="F194" s="580"/>
      <c r="G194" s="580"/>
      <c r="H194" s="581"/>
      <c r="I194" s="666"/>
      <c r="J194" s="667"/>
      <c r="K194" s="667"/>
      <c r="L194" s="667"/>
      <c r="M194" s="667"/>
      <c r="N194" s="667"/>
      <c r="O194" s="667"/>
      <c r="P194" s="16"/>
    </row>
    <row r="195" spans="1:17" ht="18.75">
      <c r="A195" s="85" t="s">
        <v>190</v>
      </c>
      <c r="B195" s="85" t="s">
        <v>191</v>
      </c>
      <c r="C195" s="85"/>
      <c r="D195" s="86"/>
      <c r="E195" s="628" t="s">
        <v>66</v>
      </c>
      <c r="F195" s="628"/>
      <c r="G195" s="628"/>
      <c r="H195" s="629"/>
      <c r="I195" s="179">
        <f t="shared" ref="I195:N195" si="42">I196+I197+I198</f>
        <v>23482</v>
      </c>
      <c r="J195" s="179">
        <f t="shared" si="42"/>
        <v>0</v>
      </c>
      <c r="K195" s="179">
        <f t="shared" si="42"/>
        <v>1000</v>
      </c>
      <c r="L195" s="179">
        <f t="shared" ref="L195" si="43">L196+L197+L198</f>
        <v>2000</v>
      </c>
      <c r="M195" s="422">
        <f t="shared" si="42"/>
        <v>3000</v>
      </c>
      <c r="N195" s="422">
        <f t="shared" si="42"/>
        <v>22000</v>
      </c>
      <c r="O195" s="422">
        <f t="shared" ref="O195:P195" si="44">O196+O197+O198</f>
        <v>2000</v>
      </c>
      <c r="P195" s="422">
        <f t="shared" si="44"/>
        <v>2000</v>
      </c>
    </row>
    <row r="196" spans="1:17">
      <c r="A196" s="87"/>
      <c r="B196" s="87"/>
      <c r="C196" s="87" t="s">
        <v>65</v>
      </c>
      <c r="D196" s="93" t="s">
        <v>71</v>
      </c>
      <c r="E196" s="484" t="s">
        <v>194</v>
      </c>
      <c r="F196" s="484"/>
      <c r="G196" s="484"/>
      <c r="H196" s="485"/>
      <c r="I196" s="180">
        <v>15038</v>
      </c>
      <c r="J196" s="88">
        <v>0</v>
      </c>
      <c r="K196" s="88"/>
      <c r="L196" s="88">
        <v>1000</v>
      </c>
      <c r="M196" s="423">
        <v>1000</v>
      </c>
      <c r="N196" s="423">
        <v>1000</v>
      </c>
      <c r="O196" s="423">
        <v>1000</v>
      </c>
      <c r="P196" s="423">
        <v>1000</v>
      </c>
    </row>
    <row r="197" spans="1:17">
      <c r="A197" s="67"/>
      <c r="B197" s="67"/>
      <c r="C197" s="67"/>
      <c r="D197" s="70" t="s">
        <v>192</v>
      </c>
      <c r="E197" s="484" t="s">
        <v>193</v>
      </c>
      <c r="F197" s="484"/>
      <c r="G197" s="484"/>
      <c r="H197" s="485"/>
      <c r="I197" s="181">
        <v>8444</v>
      </c>
      <c r="J197" s="95">
        <v>0</v>
      </c>
      <c r="K197" s="95"/>
      <c r="L197" s="95"/>
      <c r="M197" s="424"/>
      <c r="N197" s="424"/>
      <c r="O197" s="424"/>
      <c r="P197" s="424"/>
    </row>
    <row r="198" spans="1:17">
      <c r="A198" s="70"/>
      <c r="B198" s="70"/>
      <c r="C198" s="70" t="s">
        <v>153</v>
      </c>
      <c r="D198" s="70" t="s">
        <v>71</v>
      </c>
      <c r="E198" s="484" t="s">
        <v>599</v>
      </c>
      <c r="F198" s="484"/>
      <c r="G198" s="484"/>
      <c r="H198" s="485"/>
      <c r="I198" s="181">
        <v>0</v>
      </c>
      <c r="J198" s="96">
        <v>0</v>
      </c>
      <c r="K198" s="181">
        <v>1000</v>
      </c>
      <c r="L198" s="95">
        <v>1000</v>
      </c>
      <c r="M198" s="424">
        <v>2000</v>
      </c>
      <c r="N198" s="424">
        <v>21000</v>
      </c>
      <c r="O198" s="424">
        <v>1000</v>
      </c>
      <c r="P198" s="424">
        <v>1000</v>
      </c>
    </row>
    <row r="199" spans="1:17">
      <c r="A199" s="67" t="s">
        <v>195</v>
      </c>
      <c r="B199" s="70"/>
      <c r="C199" s="67" t="s">
        <v>100</v>
      </c>
      <c r="D199" s="70"/>
      <c r="E199" s="544" t="s">
        <v>353</v>
      </c>
      <c r="F199" s="672"/>
      <c r="G199" s="672"/>
      <c r="H199" s="673"/>
      <c r="I199" s="181"/>
      <c r="J199" s="96"/>
      <c r="K199" s="181"/>
      <c r="L199" s="95">
        <v>0</v>
      </c>
      <c r="M199" s="424">
        <v>0</v>
      </c>
      <c r="N199" s="424">
        <v>0</v>
      </c>
      <c r="O199" s="424">
        <v>0</v>
      </c>
      <c r="P199" s="424">
        <v>0</v>
      </c>
    </row>
    <row r="200" spans="1:17" ht="15" customHeight="1" thickBot="1">
      <c r="A200" s="67" t="s">
        <v>418</v>
      </c>
      <c r="B200" s="3"/>
      <c r="C200" s="7">
        <v>644</v>
      </c>
      <c r="D200" s="3"/>
      <c r="E200" s="492" t="s">
        <v>196</v>
      </c>
      <c r="F200" s="493"/>
      <c r="G200" s="493"/>
      <c r="H200" s="494"/>
      <c r="I200" s="271">
        <v>9551</v>
      </c>
      <c r="J200" s="297">
        <v>35625</v>
      </c>
      <c r="K200" s="297">
        <v>60000</v>
      </c>
      <c r="L200" s="298">
        <v>60000</v>
      </c>
      <c r="M200" s="425">
        <v>45000</v>
      </c>
      <c r="N200" s="425">
        <v>57878</v>
      </c>
      <c r="O200" s="425">
        <v>57878</v>
      </c>
      <c r="P200" s="425">
        <v>57878</v>
      </c>
    </row>
    <row r="201" spans="1:17" ht="18" customHeight="1" thickBot="1">
      <c r="A201" s="32"/>
      <c r="B201" s="32"/>
      <c r="C201" s="32"/>
      <c r="D201" s="32"/>
      <c r="E201" s="670" t="s">
        <v>197</v>
      </c>
      <c r="F201" s="670"/>
      <c r="G201" s="670"/>
      <c r="H201" s="671"/>
      <c r="I201" s="182">
        <f>J195+I200</f>
        <v>9551</v>
      </c>
      <c r="J201" s="182">
        <f>K195+J200</f>
        <v>36625</v>
      </c>
      <c r="K201" s="182">
        <f>K195+K200</f>
        <v>61000</v>
      </c>
      <c r="L201" s="182">
        <f>L195+L200+L199</f>
        <v>62000</v>
      </c>
      <c r="M201" s="426">
        <f>M195+M200+M199</f>
        <v>48000</v>
      </c>
      <c r="N201" s="426">
        <f>N195+N200+N199</f>
        <v>79878</v>
      </c>
      <c r="O201" s="426">
        <f>O195+O200+O199</f>
        <v>59878</v>
      </c>
      <c r="P201" s="426">
        <f>P195+P200+P199</f>
        <v>59878</v>
      </c>
    </row>
    <row r="202" spans="1:17" ht="18" customHeight="1" thickBot="1">
      <c r="A202" s="32"/>
      <c r="B202" s="570" t="s">
        <v>199</v>
      </c>
      <c r="C202" s="635"/>
      <c r="D202" s="32"/>
      <c r="E202" s="670" t="s">
        <v>201</v>
      </c>
      <c r="F202" s="670"/>
      <c r="G202" s="670"/>
      <c r="H202" s="671"/>
      <c r="I202" s="33">
        <f t="shared" ref="I202:P202" si="45">I201+I193</f>
        <v>19251</v>
      </c>
      <c r="J202" s="33">
        <f t="shared" si="45"/>
        <v>36625</v>
      </c>
      <c r="K202" s="33">
        <f t="shared" si="45"/>
        <v>61000</v>
      </c>
      <c r="L202" s="33">
        <f t="shared" ref="L202" si="46">L201+L193</f>
        <v>62000</v>
      </c>
      <c r="M202" s="427">
        <f t="shared" si="45"/>
        <v>48000</v>
      </c>
      <c r="N202" s="427">
        <f t="shared" si="45"/>
        <v>79878</v>
      </c>
      <c r="O202" s="427">
        <f t="shared" si="45"/>
        <v>59878</v>
      </c>
      <c r="P202" s="427">
        <f t="shared" si="45"/>
        <v>59878</v>
      </c>
      <c r="Q202" s="323" t="s">
        <v>555</v>
      </c>
    </row>
    <row r="203" spans="1:17">
      <c r="A203" s="38"/>
      <c r="B203" s="9"/>
      <c r="C203" s="9"/>
      <c r="D203" s="9"/>
      <c r="E203" s="574"/>
      <c r="F203" s="574"/>
      <c r="G203" s="574"/>
      <c r="H203" s="574"/>
      <c r="I203" s="94"/>
      <c r="J203" s="97"/>
      <c r="K203" s="97"/>
      <c r="L203" s="97"/>
      <c r="M203" s="97"/>
      <c r="N203" s="97"/>
      <c r="O203" s="97"/>
    </row>
    <row r="204" spans="1:17">
      <c r="A204" s="38"/>
      <c r="B204" s="9"/>
      <c r="C204" s="9"/>
      <c r="D204" s="9"/>
      <c r="E204" s="574"/>
      <c r="F204" s="574"/>
      <c r="G204" s="574"/>
      <c r="H204" s="574"/>
      <c r="I204" s="97"/>
      <c r="J204" s="97"/>
      <c r="K204" s="97"/>
      <c r="L204" s="97"/>
      <c r="M204" s="97"/>
      <c r="N204" s="97"/>
      <c r="O204" s="97"/>
    </row>
    <row r="205" spans="1:17">
      <c r="A205" s="9"/>
      <c r="B205" s="9"/>
      <c r="C205" s="38"/>
      <c r="D205" s="9"/>
      <c r="E205" s="574"/>
      <c r="F205" s="574"/>
      <c r="G205" s="574"/>
      <c r="H205" s="574"/>
      <c r="I205" s="97"/>
      <c r="J205" s="97"/>
      <c r="K205" s="97"/>
      <c r="L205" s="97"/>
      <c r="M205" s="97"/>
      <c r="N205" s="97"/>
      <c r="O205" s="97"/>
    </row>
    <row r="206" spans="1:17">
      <c r="A206" s="80"/>
      <c r="B206" s="80"/>
      <c r="C206" s="38"/>
      <c r="D206" s="80"/>
      <c r="E206" s="37"/>
      <c r="F206" s="37"/>
      <c r="G206" s="37"/>
      <c r="H206" s="37"/>
      <c r="I206" s="97"/>
      <c r="J206" s="97"/>
      <c r="K206" s="97"/>
      <c r="L206" s="97"/>
      <c r="M206" s="97"/>
      <c r="N206" s="97"/>
      <c r="O206" s="97"/>
    </row>
    <row r="207" spans="1:17">
      <c r="A207" s="308"/>
      <c r="B207" s="308"/>
      <c r="C207" s="38"/>
      <c r="D207" s="308"/>
      <c r="E207" s="304"/>
      <c r="F207" s="304"/>
      <c r="G207" s="304"/>
      <c r="H207" s="304"/>
      <c r="I207" s="97"/>
      <c r="J207" s="97"/>
      <c r="K207" s="97"/>
      <c r="L207" s="97"/>
      <c r="M207" s="97"/>
      <c r="N207" s="97"/>
      <c r="O207" s="97"/>
    </row>
    <row r="208" spans="1:17">
      <c r="A208" s="308"/>
      <c r="B208" s="308"/>
      <c r="C208" s="38"/>
      <c r="D208" s="308"/>
      <c r="E208" s="304"/>
      <c r="F208" s="304"/>
      <c r="G208" s="304"/>
      <c r="H208" s="304"/>
      <c r="I208" s="97"/>
      <c r="J208" s="97"/>
      <c r="K208" s="97"/>
      <c r="L208" s="97"/>
      <c r="M208" s="97"/>
      <c r="N208" s="97"/>
      <c r="O208" s="97"/>
    </row>
    <row r="209" spans="1:24" ht="15.75" thickBot="1">
      <c r="A209" s="9"/>
      <c r="B209" s="9"/>
      <c r="C209" s="38"/>
      <c r="D209" s="9"/>
      <c r="E209" s="574"/>
      <c r="F209" s="574"/>
      <c r="G209" s="574"/>
      <c r="H209" s="574"/>
      <c r="I209" s="97"/>
      <c r="J209" s="97"/>
      <c r="K209" s="97"/>
      <c r="L209" s="97"/>
      <c r="M209" s="97"/>
      <c r="N209" s="97"/>
      <c r="O209" s="97"/>
    </row>
    <row r="210" spans="1:24" ht="27" customHeight="1" thickBot="1">
      <c r="A210" s="487" t="s">
        <v>202</v>
      </c>
      <c r="B210" s="488"/>
      <c r="C210" s="488"/>
      <c r="D210" s="488"/>
      <c r="E210" s="488"/>
      <c r="F210" s="488"/>
      <c r="G210" s="488"/>
      <c r="H210" s="98"/>
      <c r="I210" s="53" t="s">
        <v>6</v>
      </c>
      <c r="J210" s="53" t="s">
        <v>6</v>
      </c>
      <c r="K210" s="53" t="s">
        <v>6</v>
      </c>
      <c r="L210" s="53" t="s">
        <v>6</v>
      </c>
      <c r="M210" s="53" t="s">
        <v>585</v>
      </c>
      <c r="N210" s="53" t="s">
        <v>6</v>
      </c>
      <c r="O210" s="53" t="s">
        <v>6</v>
      </c>
      <c r="P210" s="53" t="s">
        <v>6</v>
      </c>
      <c r="X210" s="102"/>
    </row>
    <row r="211" spans="1:24" ht="30" customHeight="1" thickBot="1">
      <c r="A211" s="508" t="s">
        <v>203</v>
      </c>
      <c r="B211" s="488"/>
      <c r="C211" s="488"/>
      <c r="D211" s="488"/>
      <c r="E211" s="488"/>
      <c r="F211" s="488"/>
      <c r="G211" s="488"/>
      <c r="H211" s="507"/>
      <c r="I211" s="54" t="s">
        <v>7</v>
      </c>
      <c r="J211" s="54" t="s">
        <v>11</v>
      </c>
      <c r="K211" s="55" t="s">
        <v>11</v>
      </c>
      <c r="L211" s="55" t="s">
        <v>11</v>
      </c>
      <c r="M211" s="55" t="s">
        <v>586</v>
      </c>
      <c r="N211" s="55" t="s">
        <v>11</v>
      </c>
      <c r="O211" s="55" t="s">
        <v>11</v>
      </c>
      <c r="P211" s="55" t="s">
        <v>11</v>
      </c>
      <c r="X211" s="102"/>
    </row>
    <row r="212" spans="1:24" ht="30" customHeight="1" thickBot="1">
      <c r="A212" s="57" t="s">
        <v>2</v>
      </c>
      <c r="B212" s="58" t="s">
        <v>3</v>
      </c>
      <c r="C212" s="59" t="s">
        <v>4</v>
      </c>
      <c r="D212" s="60"/>
      <c r="E212" s="99" t="s">
        <v>5</v>
      </c>
      <c r="F212" s="100"/>
      <c r="G212" s="100"/>
      <c r="H212" s="101"/>
      <c r="I212" s="56" t="s">
        <v>8</v>
      </c>
      <c r="J212" s="56" t="s">
        <v>10</v>
      </c>
      <c r="K212" s="56" t="s">
        <v>12</v>
      </c>
      <c r="L212" s="55" t="s">
        <v>13</v>
      </c>
      <c r="M212" s="55" t="s">
        <v>13</v>
      </c>
      <c r="N212" s="56" t="s">
        <v>459</v>
      </c>
      <c r="O212" s="56" t="s">
        <v>297</v>
      </c>
      <c r="P212" s="56" t="s">
        <v>618</v>
      </c>
      <c r="X212" s="102"/>
    </row>
    <row r="213" spans="1:24">
      <c r="A213" s="4" t="s">
        <v>204</v>
      </c>
      <c r="B213" s="4" t="s">
        <v>205</v>
      </c>
      <c r="C213" s="4" t="s">
        <v>55</v>
      </c>
      <c r="D213" s="2"/>
      <c r="E213" s="676" t="s">
        <v>206</v>
      </c>
      <c r="F213" s="528"/>
      <c r="G213" s="528"/>
      <c r="H213" s="529"/>
      <c r="I213" s="61">
        <f t="shared" ref="I213:P213" si="47">I214</f>
        <v>9695</v>
      </c>
      <c r="J213" s="61">
        <f t="shared" si="47"/>
        <v>9087</v>
      </c>
      <c r="K213" s="61">
        <f t="shared" si="47"/>
        <v>10500</v>
      </c>
      <c r="L213" s="61">
        <f t="shared" si="47"/>
        <v>11000</v>
      </c>
      <c r="M213" s="400">
        <f t="shared" si="47"/>
        <v>18300</v>
      </c>
      <c r="N213" s="61">
        <f t="shared" si="47"/>
        <v>19000</v>
      </c>
      <c r="O213" s="61">
        <f t="shared" si="47"/>
        <v>19000</v>
      </c>
      <c r="P213" s="61">
        <f t="shared" si="47"/>
        <v>19000</v>
      </c>
    </row>
    <row r="214" spans="1:24">
      <c r="A214" s="3"/>
      <c r="B214" s="3"/>
      <c r="C214" s="7"/>
      <c r="D214" s="3" t="s">
        <v>32</v>
      </c>
      <c r="E214" s="489" t="s">
        <v>207</v>
      </c>
      <c r="F214" s="518"/>
      <c r="G214" s="518"/>
      <c r="H214" s="519"/>
      <c r="I214" s="45">
        <v>9695</v>
      </c>
      <c r="J214" s="45">
        <v>9087</v>
      </c>
      <c r="K214" s="45">
        <v>10500</v>
      </c>
      <c r="L214" s="45">
        <v>11000</v>
      </c>
      <c r="M214" s="392">
        <v>18300</v>
      </c>
      <c r="N214" s="45">
        <v>19000</v>
      </c>
      <c r="O214" s="45">
        <v>19000</v>
      </c>
      <c r="P214" s="45">
        <v>19000</v>
      </c>
    </row>
    <row r="215" spans="1:24">
      <c r="A215" s="7" t="s">
        <v>208</v>
      </c>
      <c r="B215" s="7"/>
      <c r="C215" s="7" t="s">
        <v>65</v>
      </c>
      <c r="D215" s="7"/>
      <c r="E215" s="492" t="s">
        <v>66</v>
      </c>
      <c r="F215" s="545"/>
      <c r="G215" s="545"/>
      <c r="H215" s="546"/>
      <c r="I215" s="46">
        <f t="shared" ref="I215:P215" si="48">I216</f>
        <v>133</v>
      </c>
      <c r="J215" s="46">
        <f t="shared" si="48"/>
        <v>396</v>
      </c>
      <c r="K215" s="46">
        <f t="shared" si="48"/>
        <v>0</v>
      </c>
      <c r="L215" s="46">
        <f t="shared" si="48"/>
        <v>400</v>
      </c>
      <c r="M215" s="393">
        <f t="shared" si="48"/>
        <v>2200</v>
      </c>
      <c r="N215" s="46">
        <f t="shared" si="48"/>
        <v>0</v>
      </c>
      <c r="O215" s="46">
        <f t="shared" si="48"/>
        <v>0</v>
      </c>
      <c r="P215" s="46">
        <f t="shared" si="48"/>
        <v>0</v>
      </c>
    </row>
    <row r="216" spans="1:24">
      <c r="A216" s="3"/>
      <c r="B216" s="3"/>
      <c r="C216" s="3"/>
      <c r="D216" s="3" t="s">
        <v>71</v>
      </c>
      <c r="E216" s="489" t="s">
        <v>419</v>
      </c>
      <c r="F216" s="677"/>
      <c r="G216" s="677"/>
      <c r="H216" s="678"/>
      <c r="I216" s="45">
        <v>133</v>
      </c>
      <c r="J216" s="45">
        <v>396</v>
      </c>
      <c r="K216" s="45">
        <v>0</v>
      </c>
      <c r="L216" s="45">
        <v>400</v>
      </c>
      <c r="M216" s="392">
        <v>2200</v>
      </c>
      <c r="N216" s="45">
        <v>0</v>
      </c>
      <c r="O216" s="45">
        <v>0</v>
      </c>
      <c r="P216" s="45">
        <v>0</v>
      </c>
    </row>
    <row r="217" spans="1:24">
      <c r="A217" s="7" t="s">
        <v>209</v>
      </c>
      <c r="B217" s="7"/>
      <c r="C217" s="7" t="s">
        <v>85</v>
      </c>
      <c r="D217" s="7"/>
      <c r="E217" s="492" t="s">
        <v>210</v>
      </c>
      <c r="F217" s="545"/>
      <c r="G217" s="545"/>
      <c r="H217" s="546"/>
      <c r="I217" s="46">
        <f t="shared" ref="I217:N217" si="49">SUM(I218:I220)</f>
        <v>1536</v>
      </c>
      <c r="J217" s="46">
        <f t="shared" si="49"/>
        <v>1244</v>
      </c>
      <c r="K217" s="46">
        <f t="shared" si="49"/>
        <v>1200</v>
      </c>
      <c r="L217" s="46">
        <f t="shared" ref="L217" si="50">SUM(L218:L220)</f>
        <v>1290</v>
      </c>
      <c r="M217" s="393">
        <f t="shared" si="49"/>
        <v>1315</v>
      </c>
      <c r="N217" s="46">
        <f t="shared" si="49"/>
        <v>1315</v>
      </c>
      <c r="O217" s="46">
        <f t="shared" ref="O217:P217" si="51">SUM(O218:O220)</f>
        <v>1315</v>
      </c>
      <c r="P217" s="46">
        <f t="shared" si="51"/>
        <v>1315</v>
      </c>
    </row>
    <row r="218" spans="1:24">
      <c r="A218" s="7"/>
      <c r="B218" s="3"/>
      <c r="C218" s="7"/>
      <c r="D218" s="3" t="s">
        <v>32</v>
      </c>
      <c r="E218" s="489" t="s">
        <v>249</v>
      </c>
      <c r="F218" s="518"/>
      <c r="G218" s="518"/>
      <c r="H218" s="519"/>
      <c r="I218" s="45">
        <v>911</v>
      </c>
      <c r="J218" s="45">
        <v>851</v>
      </c>
      <c r="K218" s="45">
        <v>830</v>
      </c>
      <c r="L218" s="45">
        <v>940</v>
      </c>
      <c r="M218" s="392">
        <v>500</v>
      </c>
      <c r="N218" s="45">
        <v>500</v>
      </c>
      <c r="O218" s="45">
        <v>500</v>
      </c>
      <c r="P218" s="45">
        <v>500</v>
      </c>
    </row>
    <row r="219" spans="1:24">
      <c r="A219" s="3"/>
      <c r="B219" s="3"/>
      <c r="C219" s="3"/>
      <c r="D219" s="3" t="s">
        <v>35</v>
      </c>
      <c r="E219" s="489" t="s">
        <v>420</v>
      </c>
      <c r="F219" s="518"/>
      <c r="G219" s="518"/>
      <c r="H219" s="519"/>
      <c r="I219" s="45">
        <v>334</v>
      </c>
      <c r="J219" s="45">
        <v>5</v>
      </c>
      <c r="K219" s="45">
        <v>200</v>
      </c>
      <c r="L219" s="45">
        <v>200</v>
      </c>
      <c r="M219" s="392">
        <v>500</v>
      </c>
      <c r="N219" s="45">
        <v>500</v>
      </c>
      <c r="O219" s="45">
        <v>500</v>
      </c>
      <c r="P219" s="45">
        <v>500</v>
      </c>
    </row>
    <row r="220" spans="1:24">
      <c r="A220" s="3"/>
      <c r="B220" s="3"/>
      <c r="C220" s="3"/>
      <c r="D220" s="25" t="s">
        <v>38</v>
      </c>
      <c r="E220" s="495" t="s">
        <v>229</v>
      </c>
      <c r="F220" s="496"/>
      <c r="G220" s="496"/>
      <c r="H220" s="497"/>
      <c r="I220" s="50">
        <v>291</v>
      </c>
      <c r="J220" s="50">
        <v>388</v>
      </c>
      <c r="K220" s="50">
        <v>170</v>
      </c>
      <c r="L220" s="45">
        <v>150</v>
      </c>
      <c r="M220" s="392">
        <v>315</v>
      </c>
      <c r="N220" s="45">
        <v>315</v>
      </c>
      <c r="O220" s="45">
        <v>315</v>
      </c>
      <c r="P220" s="45">
        <v>315</v>
      </c>
      <c r="Q220" s="97" t="s">
        <v>613</v>
      </c>
    </row>
    <row r="221" spans="1:24">
      <c r="A221" s="7" t="s">
        <v>211</v>
      </c>
      <c r="B221" s="3"/>
      <c r="C221" s="7" t="s">
        <v>153</v>
      </c>
      <c r="D221" s="3"/>
      <c r="E221" s="492" t="s">
        <v>212</v>
      </c>
      <c r="F221" s="518"/>
      <c r="G221" s="518"/>
      <c r="H221" s="519"/>
      <c r="I221" s="46">
        <f t="shared" ref="I221:N221" si="52">SUM(I222:I223)</f>
        <v>13524</v>
      </c>
      <c r="J221" s="46">
        <f t="shared" si="52"/>
        <v>7808</v>
      </c>
      <c r="K221" s="46">
        <f t="shared" si="52"/>
        <v>3000</v>
      </c>
      <c r="L221" s="46">
        <f t="shared" ref="L221" si="53">SUM(L222:L223)</f>
        <v>15500</v>
      </c>
      <c r="M221" s="393">
        <f t="shared" si="52"/>
        <v>15000</v>
      </c>
      <c r="N221" s="46">
        <f t="shared" si="52"/>
        <v>15000</v>
      </c>
      <c r="O221" s="46">
        <f t="shared" ref="O221:P221" si="54">SUM(O222:O223)</f>
        <v>15000</v>
      </c>
      <c r="P221" s="46">
        <f t="shared" si="54"/>
        <v>15000</v>
      </c>
    </row>
    <row r="222" spans="1:24">
      <c r="A222" s="3"/>
      <c r="B222" s="3"/>
      <c r="C222" s="3"/>
      <c r="D222" s="3" t="s">
        <v>39</v>
      </c>
      <c r="E222" s="489" t="s">
        <v>213</v>
      </c>
      <c r="F222" s="518"/>
      <c r="G222" s="518"/>
      <c r="H222" s="519"/>
      <c r="I222" s="45">
        <v>13524</v>
      </c>
      <c r="J222" s="45">
        <v>7808</v>
      </c>
      <c r="K222" s="45">
        <v>3000</v>
      </c>
      <c r="L222" s="45">
        <v>15000</v>
      </c>
      <c r="M222" s="392">
        <v>15000</v>
      </c>
      <c r="N222" s="45">
        <v>15000</v>
      </c>
      <c r="O222" s="45">
        <v>15000</v>
      </c>
      <c r="P222" s="45">
        <v>15000</v>
      </c>
    </row>
    <row r="223" spans="1:24">
      <c r="A223" s="3"/>
      <c r="B223" s="3"/>
      <c r="C223" s="3"/>
      <c r="D223" s="3" t="s">
        <v>71</v>
      </c>
      <c r="E223" s="489" t="s">
        <v>421</v>
      </c>
      <c r="F223" s="518"/>
      <c r="G223" s="518"/>
      <c r="H223" s="519"/>
      <c r="I223" s="45">
        <v>0</v>
      </c>
      <c r="J223" s="45"/>
      <c r="K223" s="45">
        <v>0</v>
      </c>
      <c r="L223" s="45">
        <v>500</v>
      </c>
      <c r="M223" s="392">
        <v>0</v>
      </c>
      <c r="N223" s="45">
        <v>0</v>
      </c>
      <c r="O223" s="45">
        <v>0</v>
      </c>
      <c r="P223" s="45">
        <v>0</v>
      </c>
    </row>
    <row r="224" spans="1:24">
      <c r="A224" s="7" t="s">
        <v>215</v>
      </c>
      <c r="B224" s="7"/>
      <c r="C224" s="7" t="s">
        <v>216</v>
      </c>
      <c r="D224" s="7"/>
      <c r="E224" s="492" t="s">
        <v>217</v>
      </c>
      <c r="F224" s="545"/>
      <c r="G224" s="545"/>
      <c r="H224" s="546"/>
      <c r="I224" s="46">
        <v>1440</v>
      </c>
      <c r="J224" s="46">
        <v>0</v>
      </c>
      <c r="K224" s="46">
        <v>1440</v>
      </c>
      <c r="L224" s="46">
        <v>0</v>
      </c>
      <c r="M224" s="393">
        <v>1440</v>
      </c>
      <c r="N224" s="46">
        <v>0</v>
      </c>
      <c r="O224" s="46">
        <v>0</v>
      </c>
      <c r="P224" s="46">
        <v>0</v>
      </c>
    </row>
    <row r="225" spans="1:17">
      <c r="A225" s="3" t="s">
        <v>218</v>
      </c>
      <c r="B225" s="3"/>
      <c r="C225" s="7" t="s">
        <v>100</v>
      </c>
      <c r="D225" s="3"/>
      <c r="E225" s="492" t="s">
        <v>93</v>
      </c>
      <c r="F225" s="545"/>
      <c r="G225" s="545"/>
      <c r="H225" s="546"/>
      <c r="I225" s="46">
        <f t="shared" ref="I225:N225" si="55">SUM(I226:I231)</f>
        <v>102503</v>
      </c>
      <c r="J225" s="46">
        <f t="shared" si="55"/>
        <v>107743</v>
      </c>
      <c r="K225" s="46">
        <f t="shared" si="55"/>
        <v>102000</v>
      </c>
      <c r="L225" s="46">
        <f t="shared" ref="L225" si="56">SUM(L226:L231)</f>
        <v>139500</v>
      </c>
      <c r="M225" s="393">
        <f t="shared" si="55"/>
        <v>82524</v>
      </c>
      <c r="N225" s="46">
        <f t="shared" si="55"/>
        <v>119500</v>
      </c>
      <c r="O225" s="46">
        <f t="shared" ref="O225:P225" si="57">SUM(O226:O231)</f>
        <v>119500</v>
      </c>
      <c r="P225" s="46">
        <f t="shared" si="57"/>
        <v>119500</v>
      </c>
    </row>
    <row r="226" spans="1:17">
      <c r="A226" s="3"/>
      <c r="B226" s="3"/>
      <c r="C226" s="3"/>
      <c r="D226" s="3" t="s">
        <v>39</v>
      </c>
      <c r="E226" s="489" t="s">
        <v>219</v>
      </c>
      <c r="F226" s="518"/>
      <c r="G226" s="518"/>
      <c r="H226" s="519"/>
      <c r="I226" s="45">
        <v>52948</v>
      </c>
      <c r="J226" s="45">
        <v>49671</v>
      </c>
      <c r="K226" s="45">
        <v>45000</v>
      </c>
      <c r="L226" s="45">
        <v>55000</v>
      </c>
      <c r="M226" s="392">
        <v>55000</v>
      </c>
      <c r="N226" s="45">
        <v>65000</v>
      </c>
      <c r="O226" s="45">
        <v>65000</v>
      </c>
      <c r="P226" s="45">
        <v>65000</v>
      </c>
    </row>
    <row r="227" spans="1:17">
      <c r="A227" s="3"/>
      <c r="B227" s="3"/>
      <c r="C227" s="3"/>
      <c r="D227" s="3" t="s">
        <v>220</v>
      </c>
      <c r="E227" s="489" t="s">
        <v>221</v>
      </c>
      <c r="F227" s="518"/>
      <c r="G227" s="518"/>
      <c r="H227" s="519"/>
      <c r="I227" s="45">
        <v>9076</v>
      </c>
      <c r="J227" s="45">
        <v>4438</v>
      </c>
      <c r="K227" s="45">
        <v>5000</v>
      </c>
      <c r="L227" s="45">
        <v>8500</v>
      </c>
      <c r="M227" s="392">
        <v>0</v>
      </c>
      <c r="N227" s="45">
        <v>0</v>
      </c>
      <c r="O227" s="45">
        <v>0</v>
      </c>
      <c r="P227" s="45">
        <v>0</v>
      </c>
    </row>
    <row r="228" spans="1:17">
      <c r="A228" s="3"/>
      <c r="B228" s="3"/>
      <c r="C228" s="3"/>
      <c r="D228" s="3" t="s">
        <v>222</v>
      </c>
      <c r="E228" s="489" t="s">
        <v>533</v>
      </c>
      <c r="F228" s="518"/>
      <c r="G228" s="518"/>
      <c r="H228" s="519"/>
      <c r="I228" s="45">
        <v>936</v>
      </c>
      <c r="J228" s="45">
        <v>1807</v>
      </c>
      <c r="K228" s="45">
        <v>0</v>
      </c>
      <c r="L228" s="45">
        <v>0</v>
      </c>
      <c r="M228" s="392">
        <v>0</v>
      </c>
      <c r="N228" s="45">
        <v>0</v>
      </c>
      <c r="O228" s="45">
        <v>0</v>
      </c>
      <c r="P228" s="45">
        <v>0</v>
      </c>
    </row>
    <row r="229" spans="1:17">
      <c r="A229" s="3"/>
      <c r="B229" s="3"/>
      <c r="C229" s="3"/>
      <c r="D229" s="3" t="s">
        <v>223</v>
      </c>
      <c r="E229" s="489" t="s">
        <v>214</v>
      </c>
      <c r="F229" s="518"/>
      <c r="G229" s="518"/>
      <c r="H229" s="519"/>
      <c r="I229" s="45">
        <v>3014</v>
      </c>
      <c r="J229" s="45">
        <v>2681</v>
      </c>
      <c r="K229" s="45">
        <v>3000</v>
      </c>
      <c r="L229" s="45">
        <v>3000</v>
      </c>
      <c r="M229" s="392">
        <v>1500</v>
      </c>
      <c r="N229" s="45">
        <v>2000</v>
      </c>
      <c r="O229" s="45">
        <v>2000</v>
      </c>
      <c r="P229" s="45">
        <v>2000</v>
      </c>
    </row>
    <row r="230" spans="1:17">
      <c r="A230" s="7"/>
      <c r="B230" s="3"/>
      <c r="C230" s="7"/>
      <c r="D230" s="3" t="s">
        <v>224</v>
      </c>
      <c r="E230" s="489" t="s">
        <v>225</v>
      </c>
      <c r="F230" s="518"/>
      <c r="G230" s="518"/>
      <c r="H230" s="519"/>
      <c r="I230" s="45">
        <v>34510</v>
      </c>
      <c r="J230" s="45">
        <v>45113</v>
      </c>
      <c r="K230" s="45">
        <v>45000</v>
      </c>
      <c r="L230" s="45">
        <v>70000</v>
      </c>
      <c r="M230" s="392">
        <v>23524</v>
      </c>
      <c r="N230" s="45">
        <v>50000</v>
      </c>
      <c r="O230" s="45">
        <v>50000</v>
      </c>
      <c r="P230" s="45">
        <v>50000</v>
      </c>
    </row>
    <row r="231" spans="1:17" ht="15.75" thickBot="1">
      <c r="A231" s="7"/>
      <c r="B231" s="3"/>
      <c r="C231" s="7"/>
      <c r="D231" s="3" t="s">
        <v>226</v>
      </c>
      <c r="E231" s="489" t="s">
        <v>227</v>
      </c>
      <c r="F231" s="518"/>
      <c r="G231" s="518"/>
      <c r="H231" s="519"/>
      <c r="I231" s="45">
        <v>2019</v>
      </c>
      <c r="J231" s="45">
        <v>4033</v>
      </c>
      <c r="K231" s="45">
        <v>4000</v>
      </c>
      <c r="L231" s="45">
        <v>3000</v>
      </c>
      <c r="M231" s="392">
        <v>2500</v>
      </c>
      <c r="N231" s="45">
        <v>2500</v>
      </c>
      <c r="O231" s="45">
        <v>2500</v>
      </c>
      <c r="P231" s="45">
        <v>2500</v>
      </c>
    </row>
    <row r="232" spans="1:17" ht="18" customHeight="1" thickBot="1">
      <c r="A232" s="28"/>
      <c r="B232" s="570" t="s">
        <v>199</v>
      </c>
      <c r="C232" s="571"/>
      <c r="D232" s="28"/>
      <c r="E232" s="498" t="s">
        <v>230</v>
      </c>
      <c r="F232" s="513"/>
      <c r="G232" s="513"/>
      <c r="H232" s="514"/>
      <c r="I232" s="33">
        <f t="shared" ref="I232:N232" si="58">I213+I215+I217+I221+I224+I225</f>
        <v>128831</v>
      </c>
      <c r="J232" s="33">
        <f t="shared" si="58"/>
        <v>126278</v>
      </c>
      <c r="K232" s="33">
        <f t="shared" si="58"/>
        <v>118140</v>
      </c>
      <c r="L232" s="33">
        <f t="shared" ref="L232" si="59">L213+L215+L217+L221+L224+L225</f>
        <v>167690</v>
      </c>
      <c r="M232" s="427">
        <f t="shared" si="58"/>
        <v>120779</v>
      </c>
      <c r="N232" s="33">
        <f t="shared" si="58"/>
        <v>154815</v>
      </c>
      <c r="O232" s="33">
        <f t="shared" ref="O232:P232" si="60">O213+O215+O217+O221+O224+O225</f>
        <v>154815</v>
      </c>
      <c r="P232" s="33">
        <f t="shared" si="60"/>
        <v>154815</v>
      </c>
      <c r="Q232" s="323" t="s">
        <v>556</v>
      </c>
    </row>
    <row r="233" spans="1:17" ht="18.75">
      <c r="A233" s="572"/>
      <c r="B233" s="573"/>
      <c r="C233" s="573"/>
      <c r="D233" s="573"/>
      <c r="E233" s="573"/>
      <c r="F233" s="573"/>
      <c r="G233" s="573"/>
      <c r="H233" s="112"/>
      <c r="I233" s="97"/>
      <c r="J233" s="97"/>
      <c r="K233" s="97"/>
      <c r="L233" s="97"/>
      <c r="M233" s="97"/>
      <c r="N233" s="97"/>
      <c r="O233" s="97"/>
    </row>
    <row r="234" spans="1:17" ht="18.75">
      <c r="A234" s="572"/>
      <c r="B234" s="573"/>
      <c r="C234" s="573"/>
      <c r="D234" s="573"/>
      <c r="E234" s="573"/>
      <c r="F234" s="573"/>
      <c r="G234" s="573"/>
      <c r="H234" s="573"/>
      <c r="I234" s="97"/>
      <c r="J234" s="97"/>
      <c r="K234" s="97"/>
      <c r="L234" s="97"/>
      <c r="M234" s="97"/>
      <c r="N234" s="97"/>
      <c r="O234" s="97"/>
    </row>
    <row r="235" spans="1:17">
      <c r="A235" s="38"/>
      <c r="B235" s="38"/>
      <c r="C235" s="38"/>
      <c r="D235" s="38"/>
      <c r="E235" s="575"/>
      <c r="F235" s="577"/>
      <c r="G235" s="577"/>
      <c r="H235" s="577"/>
      <c r="I235" s="94"/>
      <c r="J235" s="97"/>
      <c r="K235" s="97"/>
      <c r="L235" s="97"/>
      <c r="M235" s="97"/>
      <c r="N235" s="97"/>
      <c r="O235" s="97"/>
    </row>
    <row r="236" spans="1:17">
      <c r="A236" s="38"/>
      <c r="B236" s="8"/>
      <c r="C236" s="38"/>
      <c r="D236" s="80"/>
      <c r="E236" s="575"/>
      <c r="F236" s="576"/>
      <c r="G236" s="576"/>
      <c r="H236" s="576"/>
      <c r="I236" s="97"/>
      <c r="J236" s="97"/>
      <c r="K236" s="97"/>
      <c r="L236" s="97"/>
      <c r="M236" s="97"/>
      <c r="N236" s="97"/>
      <c r="O236" s="97"/>
    </row>
    <row r="237" spans="1:17">
      <c r="A237" s="36"/>
      <c r="B237" s="8"/>
      <c r="C237" s="8"/>
      <c r="D237" s="80"/>
      <c r="E237" s="574"/>
      <c r="F237" s="576"/>
      <c r="G237" s="576"/>
      <c r="H237" s="576"/>
      <c r="I237" s="97"/>
      <c r="J237" s="97"/>
      <c r="K237" s="97"/>
      <c r="L237" s="97"/>
      <c r="M237" s="97"/>
      <c r="N237" s="97"/>
      <c r="O237" s="97"/>
    </row>
    <row r="238" spans="1:17">
      <c r="A238" s="36"/>
      <c r="B238" s="8"/>
      <c r="C238" s="8"/>
      <c r="D238" s="308"/>
      <c r="E238" s="304"/>
      <c r="F238" s="310"/>
      <c r="G238" s="310"/>
      <c r="H238" s="310"/>
      <c r="I238" s="97"/>
      <c r="J238" s="97"/>
      <c r="K238" s="97"/>
      <c r="L238" s="97"/>
      <c r="M238" s="97"/>
      <c r="N238" s="97"/>
      <c r="O238" s="97"/>
    </row>
    <row r="239" spans="1:17">
      <c r="A239" s="38"/>
      <c r="B239" s="38"/>
      <c r="C239" s="38"/>
      <c r="D239" s="80"/>
      <c r="E239" s="575"/>
      <c r="F239" s="577"/>
      <c r="G239" s="577"/>
      <c r="H239" s="577"/>
      <c r="I239" s="94"/>
      <c r="J239" s="97"/>
      <c r="K239" s="97"/>
      <c r="L239" s="97"/>
      <c r="M239" s="97"/>
      <c r="N239" s="97"/>
      <c r="O239" s="97"/>
    </row>
    <row r="240" spans="1:17">
      <c r="A240" s="38"/>
      <c r="B240" s="38"/>
      <c r="C240" s="38"/>
      <c r="D240" s="308"/>
      <c r="E240" s="301"/>
      <c r="F240" s="302"/>
      <c r="G240" s="302"/>
      <c r="H240" s="302"/>
      <c r="I240" s="94"/>
      <c r="J240" s="97"/>
      <c r="K240" s="97"/>
      <c r="L240" s="97"/>
      <c r="M240" s="97"/>
      <c r="N240" s="97"/>
      <c r="O240" s="97"/>
    </row>
    <row r="241" spans="1:17">
      <c r="A241" s="38"/>
      <c r="B241" s="38"/>
      <c r="C241" s="38"/>
      <c r="D241" s="308"/>
      <c r="E241" s="301"/>
      <c r="F241" s="302"/>
      <c r="G241" s="302"/>
      <c r="H241" s="302"/>
      <c r="I241" s="94"/>
      <c r="J241" s="97"/>
      <c r="K241" s="97"/>
      <c r="L241" s="97"/>
      <c r="M241" s="97"/>
      <c r="N241" s="97"/>
      <c r="O241" s="97"/>
    </row>
    <row r="242" spans="1:17">
      <c r="A242" s="38"/>
      <c r="B242" s="38"/>
      <c r="C242" s="38"/>
      <c r="D242" s="308"/>
      <c r="E242" s="301"/>
      <c r="F242" s="302"/>
      <c r="G242" s="302"/>
      <c r="H242" s="302"/>
      <c r="I242" s="94"/>
      <c r="J242" s="97"/>
      <c r="K242" s="97"/>
      <c r="L242" s="97"/>
      <c r="M242" s="97"/>
      <c r="N242" s="97"/>
      <c r="O242" s="97"/>
    </row>
    <row r="243" spans="1:17">
      <c r="A243" s="38"/>
      <c r="B243" s="38"/>
      <c r="C243" s="38"/>
      <c r="D243" s="308"/>
      <c r="E243" s="301"/>
      <c r="F243" s="302"/>
      <c r="G243" s="302"/>
      <c r="H243" s="302"/>
      <c r="I243" s="94"/>
      <c r="J243" s="97"/>
      <c r="K243" s="97"/>
      <c r="L243" s="97"/>
      <c r="M243" s="97"/>
      <c r="N243" s="97"/>
      <c r="O243" s="97"/>
    </row>
    <row r="244" spans="1:17" ht="15.75" thickBot="1">
      <c r="A244" s="38"/>
      <c r="B244" s="80"/>
      <c r="C244" s="80"/>
      <c r="D244" s="80"/>
      <c r="E244" s="574"/>
      <c r="F244" s="574"/>
      <c r="G244" s="574"/>
      <c r="H244" s="574"/>
      <c r="I244" s="97"/>
      <c r="J244" s="97"/>
      <c r="K244" s="97"/>
      <c r="L244" s="97"/>
      <c r="M244" s="97"/>
      <c r="N244" s="97"/>
      <c r="O244" s="97"/>
    </row>
    <row r="245" spans="1:17" ht="27" customHeight="1" thickBot="1">
      <c r="A245" s="487" t="s">
        <v>243</v>
      </c>
      <c r="B245" s="488"/>
      <c r="C245" s="488"/>
      <c r="D245" s="488"/>
      <c r="E245" s="488"/>
      <c r="F245" s="488"/>
      <c r="G245" s="488"/>
      <c r="H245" s="150"/>
      <c r="I245" s="53" t="s">
        <v>6</v>
      </c>
      <c r="J245" s="53" t="s">
        <v>6</v>
      </c>
      <c r="K245" s="53" t="s">
        <v>6</v>
      </c>
      <c r="L245" s="53" t="s">
        <v>6</v>
      </c>
      <c r="M245" s="53" t="s">
        <v>585</v>
      </c>
      <c r="N245" s="53" t="s">
        <v>6</v>
      </c>
      <c r="O245" s="53" t="s">
        <v>6</v>
      </c>
      <c r="P245" s="53" t="s">
        <v>6</v>
      </c>
      <c r="Q245" s="16"/>
    </row>
    <row r="246" spans="1:17" ht="30" customHeight="1" thickBot="1">
      <c r="A246" s="508" t="s">
        <v>231</v>
      </c>
      <c r="B246" s="488"/>
      <c r="C246" s="488"/>
      <c r="D246" s="488"/>
      <c r="E246" s="488"/>
      <c r="F246" s="488"/>
      <c r="G246" s="488"/>
      <c r="H246" s="507"/>
      <c r="I246" s="54" t="s">
        <v>7</v>
      </c>
      <c r="J246" s="54" t="s">
        <v>11</v>
      </c>
      <c r="K246" s="55" t="s">
        <v>11</v>
      </c>
      <c r="L246" s="55" t="s">
        <v>11</v>
      </c>
      <c r="M246" s="55" t="s">
        <v>586</v>
      </c>
      <c r="N246" s="55" t="s">
        <v>11</v>
      </c>
      <c r="O246" s="55" t="s">
        <v>11</v>
      </c>
      <c r="P246" s="55" t="s">
        <v>11</v>
      </c>
      <c r="Q246" s="16"/>
    </row>
    <row r="247" spans="1:17" ht="30.75" customHeight="1" thickBot="1">
      <c r="A247" s="57" t="s">
        <v>2</v>
      </c>
      <c r="B247" s="58" t="s">
        <v>3</v>
      </c>
      <c r="C247" s="59" t="s">
        <v>4</v>
      </c>
      <c r="D247" s="60"/>
      <c r="E247" s="99" t="s">
        <v>5</v>
      </c>
      <c r="F247" s="100"/>
      <c r="G247" s="100"/>
      <c r="H247" s="101"/>
      <c r="I247" s="56" t="s">
        <v>8</v>
      </c>
      <c r="J247" s="56" t="s">
        <v>10</v>
      </c>
      <c r="K247" s="56" t="s">
        <v>12</v>
      </c>
      <c r="L247" s="56" t="s">
        <v>13</v>
      </c>
      <c r="M247" s="56" t="s">
        <v>13</v>
      </c>
      <c r="N247" s="56" t="s">
        <v>459</v>
      </c>
      <c r="O247" s="56" t="s">
        <v>297</v>
      </c>
      <c r="P247" s="56" t="s">
        <v>618</v>
      </c>
      <c r="Q247" s="16"/>
    </row>
    <row r="248" spans="1:17">
      <c r="A248" s="7" t="s">
        <v>232</v>
      </c>
      <c r="B248" s="7" t="s">
        <v>233</v>
      </c>
      <c r="C248" s="7" t="s">
        <v>55</v>
      </c>
      <c r="D248" s="7"/>
      <c r="E248" s="504" t="s">
        <v>56</v>
      </c>
      <c r="F248" s="528"/>
      <c r="G248" s="528"/>
      <c r="H248" s="529"/>
      <c r="I248" s="44">
        <f>SUM(I249:I250)</f>
        <v>23202</v>
      </c>
      <c r="J248" s="44">
        <v>21565</v>
      </c>
      <c r="K248" s="44">
        <f t="shared" ref="K248:P248" si="61">K249+K250</f>
        <v>23000</v>
      </c>
      <c r="L248" s="398">
        <f t="shared" si="61"/>
        <v>19500</v>
      </c>
      <c r="M248" s="398">
        <f t="shared" si="61"/>
        <v>29301</v>
      </c>
      <c r="N248" s="44">
        <f t="shared" si="61"/>
        <v>30000</v>
      </c>
      <c r="O248" s="44">
        <f t="shared" si="61"/>
        <v>30000</v>
      </c>
      <c r="P248" s="44">
        <f t="shared" si="61"/>
        <v>30000</v>
      </c>
      <c r="Q248" s="16"/>
    </row>
    <row r="249" spans="1:17">
      <c r="A249" s="7"/>
      <c r="B249" s="106"/>
      <c r="C249" s="7"/>
      <c r="D249" s="3" t="s">
        <v>32</v>
      </c>
      <c r="E249" s="489" t="s">
        <v>57</v>
      </c>
      <c r="F249" s="562"/>
      <c r="G249" s="562"/>
      <c r="H249" s="563"/>
      <c r="I249" s="45">
        <v>18517</v>
      </c>
      <c r="J249" s="45">
        <v>17083</v>
      </c>
      <c r="K249" s="45">
        <v>18500</v>
      </c>
      <c r="L249" s="392">
        <v>15000</v>
      </c>
      <c r="M249" s="392">
        <v>25000</v>
      </c>
      <c r="N249" s="45">
        <v>25500</v>
      </c>
      <c r="O249" s="45">
        <v>25500</v>
      </c>
      <c r="P249" s="45">
        <v>25500</v>
      </c>
      <c r="Q249" s="16"/>
    </row>
    <row r="250" spans="1:17">
      <c r="A250" s="13"/>
      <c r="B250" s="106"/>
      <c r="C250" s="106"/>
      <c r="D250" s="3" t="s">
        <v>35</v>
      </c>
      <c r="E250" s="489" t="s">
        <v>58</v>
      </c>
      <c r="F250" s="518"/>
      <c r="G250" s="518"/>
      <c r="H250" s="519"/>
      <c r="I250" s="45">
        <v>4685</v>
      </c>
      <c r="J250" s="45">
        <v>4483</v>
      </c>
      <c r="K250" s="45">
        <v>4500</v>
      </c>
      <c r="L250" s="392">
        <v>4500</v>
      </c>
      <c r="M250" s="392">
        <v>4301</v>
      </c>
      <c r="N250" s="45">
        <v>4500</v>
      </c>
      <c r="O250" s="45">
        <v>4500</v>
      </c>
      <c r="P250" s="45">
        <v>4500</v>
      </c>
      <c r="Q250" s="16"/>
    </row>
    <row r="251" spans="1:17">
      <c r="A251" s="7" t="s">
        <v>234</v>
      </c>
      <c r="B251" s="7"/>
      <c r="C251" s="7" t="s">
        <v>65</v>
      </c>
      <c r="D251" s="3"/>
      <c r="E251" s="492" t="s">
        <v>66</v>
      </c>
      <c r="F251" s="545"/>
      <c r="G251" s="545"/>
      <c r="H251" s="546"/>
      <c r="I251" s="46">
        <f t="shared" ref="I251:P251" si="62">I252</f>
        <v>27</v>
      </c>
      <c r="J251" s="46">
        <f t="shared" si="62"/>
        <v>37</v>
      </c>
      <c r="K251" s="46">
        <f t="shared" si="62"/>
        <v>50</v>
      </c>
      <c r="L251" s="393">
        <f t="shared" si="62"/>
        <v>50</v>
      </c>
      <c r="M251" s="393">
        <f t="shared" si="62"/>
        <v>100</v>
      </c>
      <c r="N251" s="46">
        <f t="shared" si="62"/>
        <v>100</v>
      </c>
      <c r="O251" s="46">
        <f t="shared" si="62"/>
        <v>100</v>
      </c>
      <c r="P251" s="46">
        <f t="shared" si="62"/>
        <v>100</v>
      </c>
      <c r="Q251" s="16"/>
    </row>
    <row r="252" spans="1:17">
      <c r="A252" s="7"/>
      <c r="B252" s="3"/>
      <c r="C252" s="3"/>
      <c r="D252" s="3" t="s">
        <v>71</v>
      </c>
      <c r="E252" s="489" t="s">
        <v>235</v>
      </c>
      <c r="F252" s="490"/>
      <c r="G252" s="490"/>
      <c r="H252" s="491"/>
      <c r="I252" s="45">
        <v>27</v>
      </c>
      <c r="J252" s="45">
        <v>37</v>
      </c>
      <c r="K252" s="45">
        <v>50</v>
      </c>
      <c r="L252" s="392">
        <v>50</v>
      </c>
      <c r="M252" s="392">
        <v>100</v>
      </c>
      <c r="N252" s="45">
        <v>100</v>
      </c>
      <c r="O252" s="45">
        <v>100</v>
      </c>
      <c r="P252" s="45">
        <v>100</v>
      </c>
      <c r="Q252" s="16"/>
    </row>
    <row r="253" spans="1:17">
      <c r="A253" s="35" t="s">
        <v>236</v>
      </c>
      <c r="B253" s="35"/>
      <c r="C253" s="35" t="s">
        <v>153</v>
      </c>
      <c r="D253" s="35"/>
      <c r="E253" s="113" t="s">
        <v>237</v>
      </c>
      <c r="F253" s="109"/>
      <c r="G253" s="109"/>
      <c r="H253" s="110"/>
      <c r="I253" s="44">
        <f t="shared" ref="I253:L253" si="63">I254</f>
        <v>0</v>
      </c>
      <c r="J253" s="44">
        <f t="shared" si="63"/>
        <v>0</v>
      </c>
      <c r="K253" s="44">
        <f t="shared" si="63"/>
        <v>2000</v>
      </c>
      <c r="L253" s="398">
        <f t="shared" si="63"/>
        <v>6000</v>
      </c>
      <c r="M253" s="398">
        <f>M254+M255</f>
        <v>7745</v>
      </c>
      <c r="N253" s="398">
        <f>N254+N255</f>
        <v>6000</v>
      </c>
      <c r="O253" s="398">
        <f>O254+O255</f>
        <v>6000</v>
      </c>
      <c r="P253" s="398">
        <f>P254+P255</f>
        <v>6000</v>
      </c>
      <c r="Q253" s="16"/>
    </row>
    <row r="254" spans="1:17">
      <c r="A254" s="7"/>
      <c r="B254" s="3"/>
      <c r="C254" s="7"/>
      <c r="D254" s="3" t="s">
        <v>71</v>
      </c>
      <c r="E254" s="21" t="s">
        <v>238</v>
      </c>
      <c r="F254" s="107"/>
      <c r="G254" s="107"/>
      <c r="H254" s="108"/>
      <c r="I254" s="45">
        <v>0</v>
      </c>
      <c r="J254" s="45">
        <v>0</v>
      </c>
      <c r="K254" s="45">
        <v>2000</v>
      </c>
      <c r="L254" s="392">
        <v>6000</v>
      </c>
      <c r="M254" s="392">
        <v>6000</v>
      </c>
      <c r="N254" s="45">
        <v>6000</v>
      </c>
      <c r="O254" s="45">
        <v>6000</v>
      </c>
      <c r="P254" s="45">
        <v>6000</v>
      </c>
      <c r="Q254" s="16"/>
    </row>
    <row r="255" spans="1:17">
      <c r="A255" s="7"/>
      <c r="B255" s="3"/>
      <c r="C255" s="7"/>
      <c r="D255" s="3"/>
      <c r="E255" s="363" t="s">
        <v>600</v>
      </c>
      <c r="F255" s="365"/>
      <c r="G255" s="365"/>
      <c r="H255" s="366"/>
      <c r="I255" s="45"/>
      <c r="J255" s="45"/>
      <c r="K255" s="45"/>
      <c r="L255" s="392"/>
      <c r="M255" s="392">
        <v>1745</v>
      </c>
      <c r="N255" s="45">
        <v>0</v>
      </c>
      <c r="O255" s="45">
        <v>0</v>
      </c>
      <c r="P255" s="45">
        <v>0</v>
      </c>
      <c r="Q255" s="16"/>
    </row>
    <row r="256" spans="1:17">
      <c r="A256" s="7" t="s">
        <v>239</v>
      </c>
      <c r="B256" s="7"/>
      <c r="C256" s="7" t="s">
        <v>100</v>
      </c>
      <c r="D256" s="3"/>
      <c r="E256" s="22" t="s">
        <v>93</v>
      </c>
      <c r="F256" s="23"/>
      <c r="G256" s="23"/>
      <c r="H256" s="24"/>
      <c r="I256" s="46">
        <f t="shared" ref="I256:N256" si="64">I257+I258</f>
        <v>864</v>
      </c>
      <c r="J256" s="46">
        <f t="shared" si="64"/>
        <v>883</v>
      </c>
      <c r="K256" s="46">
        <f t="shared" si="64"/>
        <v>1400</v>
      </c>
      <c r="L256" s="393">
        <f t="shared" ref="L256" si="65">L257+L258</f>
        <v>1200</v>
      </c>
      <c r="M256" s="393">
        <f t="shared" si="64"/>
        <v>1400</v>
      </c>
      <c r="N256" s="46">
        <f t="shared" si="64"/>
        <v>1400</v>
      </c>
      <c r="O256" s="46">
        <f t="shared" ref="O256:P256" si="66">O257+O258</f>
        <v>1400</v>
      </c>
      <c r="P256" s="46">
        <f t="shared" si="66"/>
        <v>1400</v>
      </c>
      <c r="Q256" s="16"/>
    </row>
    <row r="257" spans="1:19">
      <c r="A257" s="7"/>
      <c r="B257" s="7"/>
      <c r="C257" s="7"/>
      <c r="D257" s="3" t="s">
        <v>39</v>
      </c>
      <c r="E257" s="21" t="s">
        <v>240</v>
      </c>
      <c r="F257" s="107"/>
      <c r="G257" s="107"/>
      <c r="H257" s="108"/>
      <c r="I257" s="45">
        <v>864</v>
      </c>
      <c r="J257" s="45">
        <v>691</v>
      </c>
      <c r="K257" s="45">
        <v>950</v>
      </c>
      <c r="L257" s="392">
        <v>1000</v>
      </c>
      <c r="M257" s="392">
        <v>1000</v>
      </c>
      <c r="N257" s="45">
        <v>1000</v>
      </c>
      <c r="O257" s="45">
        <v>1000</v>
      </c>
      <c r="P257" s="45">
        <v>1000</v>
      </c>
      <c r="Q257" s="16"/>
    </row>
    <row r="258" spans="1:19" ht="15.75" thickBot="1">
      <c r="A258" s="47"/>
      <c r="B258" s="25"/>
      <c r="C258" s="25"/>
      <c r="D258" s="25" t="s">
        <v>228</v>
      </c>
      <c r="E258" s="26" t="s">
        <v>241</v>
      </c>
      <c r="F258" s="48"/>
      <c r="G258" s="48"/>
      <c r="H258" s="49"/>
      <c r="I258" s="50">
        <v>0</v>
      </c>
      <c r="J258" s="50">
        <v>192</v>
      </c>
      <c r="K258" s="50">
        <v>450</v>
      </c>
      <c r="L258" s="399">
        <v>200</v>
      </c>
      <c r="M258" s="399">
        <v>400</v>
      </c>
      <c r="N258" s="50">
        <v>400</v>
      </c>
      <c r="O258" s="50">
        <v>400</v>
      </c>
      <c r="P258" s="50">
        <v>400</v>
      </c>
      <c r="Q258" s="16"/>
    </row>
    <row r="259" spans="1:19" ht="15.75" thickBot="1">
      <c r="A259" s="32"/>
      <c r="B259" s="32"/>
      <c r="C259" s="32"/>
      <c r="D259" s="28"/>
      <c r="E259" s="29" t="s">
        <v>242</v>
      </c>
      <c r="F259" s="39"/>
      <c r="G259" s="39"/>
      <c r="H259" s="40"/>
      <c r="I259" s="33">
        <f t="shared" ref="I259:N259" si="67">I248+I251+I253+I256</f>
        <v>24093</v>
      </c>
      <c r="J259" s="33">
        <f t="shared" si="67"/>
        <v>22485</v>
      </c>
      <c r="K259" s="33">
        <f t="shared" si="67"/>
        <v>26450</v>
      </c>
      <c r="L259" s="427">
        <f t="shared" ref="L259" si="68">L248+L251+L253+L256</f>
        <v>26750</v>
      </c>
      <c r="M259" s="427">
        <f t="shared" si="67"/>
        <v>38546</v>
      </c>
      <c r="N259" s="33">
        <f t="shared" si="67"/>
        <v>37500</v>
      </c>
      <c r="O259" s="33">
        <f t="shared" ref="O259:P259" si="69">O248+O251+O253+O256</f>
        <v>37500</v>
      </c>
      <c r="P259" s="33">
        <f t="shared" si="69"/>
        <v>37500</v>
      </c>
      <c r="Q259" s="16"/>
      <c r="S259" t="s">
        <v>619</v>
      </c>
    </row>
    <row r="260" spans="1:19" ht="19.5" thickBot="1">
      <c r="A260" s="508" t="s">
        <v>244</v>
      </c>
      <c r="B260" s="488"/>
      <c r="C260" s="488"/>
      <c r="D260" s="488"/>
      <c r="E260" s="488"/>
      <c r="F260" s="488"/>
      <c r="G260" s="488"/>
      <c r="H260" s="507"/>
      <c r="I260" s="105"/>
      <c r="J260" s="105"/>
      <c r="K260" s="105"/>
      <c r="L260" s="105"/>
      <c r="M260" s="105"/>
      <c r="N260" s="105"/>
      <c r="O260" s="105"/>
      <c r="P260" s="318"/>
    </row>
    <row r="261" spans="1:19">
      <c r="A261" s="4" t="s">
        <v>245</v>
      </c>
      <c r="B261" s="4" t="s">
        <v>246</v>
      </c>
      <c r="C261" s="4" t="s">
        <v>55</v>
      </c>
      <c r="D261" s="4"/>
      <c r="E261" s="504" t="s">
        <v>56</v>
      </c>
      <c r="F261" s="560"/>
      <c r="G261" s="560"/>
      <c r="H261" s="561"/>
      <c r="I261" s="61">
        <f t="shared" ref="I261:N261" si="70">I262+I263</f>
        <v>434</v>
      </c>
      <c r="J261" s="61">
        <f t="shared" si="70"/>
        <v>970</v>
      </c>
      <c r="K261" s="61">
        <f t="shared" si="70"/>
        <v>1000</v>
      </c>
      <c r="L261" s="61">
        <f t="shared" si="70"/>
        <v>1000</v>
      </c>
      <c r="M261" s="400">
        <f t="shared" si="70"/>
        <v>1030</v>
      </c>
      <c r="N261" s="400">
        <f t="shared" si="70"/>
        <v>1100</v>
      </c>
      <c r="O261" s="400">
        <f t="shared" ref="O261:P261" si="71">O262+O263</f>
        <v>1100</v>
      </c>
      <c r="P261" s="400">
        <f t="shared" si="71"/>
        <v>1100</v>
      </c>
    </row>
    <row r="262" spans="1:19">
      <c r="A262" s="3"/>
      <c r="B262" s="3"/>
      <c r="C262" s="3"/>
      <c r="D262" s="3" t="s">
        <v>32</v>
      </c>
      <c r="E262" s="489" t="s">
        <v>247</v>
      </c>
      <c r="F262" s="562"/>
      <c r="G262" s="562"/>
      <c r="H262" s="563"/>
      <c r="I262" s="45">
        <v>96</v>
      </c>
      <c r="J262" s="45">
        <v>616</v>
      </c>
      <c r="K262" s="45">
        <v>650</v>
      </c>
      <c r="L262" s="45">
        <v>650</v>
      </c>
      <c r="M262" s="392">
        <v>650</v>
      </c>
      <c r="N262" s="392">
        <v>700</v>
      </c>
      <c r="O262" s="392">
        <v>700</v>
      </c>
      <c r="P262" s="392">
        <v>700</v>
      </c>
    </row>
    <row r="263" spans="1:19">
      <c r="A263" s="3"/>
      <c r="B263" s="3"/>
      <c r="C263" s="3"/>
      <c r="D263" s="3" t="s">
        <v>35</v>
      </c>
      <c r="E263" s="489" t="s">
        <v>299</v>
      </c>
      <c r="F263" s="518"/>
      <c r="G263" s="518"/>
      <c r="H263" s="519"/>
      <c r="I263" s="45">
        <v>338</v>
      </c>
      <c r="J263" s="45">
        <v>354</v>
      </c>
      <c r="K263" s="45">
        <v>350</v>
      </c>
      <c r="L263" s="45">
        <v>350</v>
      </c>
      <c r="M263" s="392">
        <v>380</v>
      </c>
      <c r="N263" s="392">
        <v>400</v>
      </c>
      <c r="O263" s="392">
        <v>400</v>
      </c>
      <c r="P263" s="392">
        <v>400</v>
      </c>
    </row>
    <row r="264" spans="1:19">
      <c r="A264" s="7" t="s">
        <v>248</v>
      </c>
      <c r="B264" s="7"/>
      <c r="C264" s="7" t="s">
        <v>65</v>
      </c>
      <c r="D264" s="3"/>
      <c r="E264" s="492" t="s">
        <v>66</v>
      </c>
      <c r="F264" s="545"/>
      <c r="G264" s="545"/>
      <c r="H264" s="546"/>
      <c r="I264" s="46">
        <f>I265+I267</f>
        <v>248</v>
      </c>
      <c r="J264" s="46">
        <f t="shared" ref="J264:N264" si="72">J265+J266+J268+J267</f>
        <v>13121</v>
      </c>
      <c r="K264" s="46">
        <f t="shared" si="72"/>
        <v>1542</v>
      </c>
      <c r="L264" s="46">
        <f t="shared" si="72"/>
        <v>600</v>
      </c>
      <c r="M264" s="393">
        <f t="shared" si="72"/>
        <v>1923</v>
      </c>
      <c r="N264" s="393">
        <f t="shared" si="72"/>
        <v>650</v>
      </c>
      <c r="O264" s="393">
        <f t="shared" ref="O264:P264" si="73">O265+O266+O268+O267</f>
        <v>650</v>
      </c>
      <c r="P264" s="393">
        <f t="shared" si="73"/>
        <v>650</v>
      </c>
    </row>
    <row r="265" spans="1:19">
      <c r="A265" s="3"/>
      <c r="B265" s="3"/>
      <c r="C265" s="3"/>
      <c r="D265" s="3" t="s">
        <v>71</v>
      </c>
      <c r="E265" s="489" t="s">
        <v>292</v>
      </c>
      <c r="F265" s="518"/>
      <c r="G265" s="518"/>
      <c r="H265" s="519"/>
      <c r="I265" s="45">
        <v>56</v>
      </c>
      <c r="J265" s="45">
        <v>851</v>
      </c>
      <c r="K265" s="45">
        <v>1000</v>
      </c>
      <c r="L265" s="45">
        <v>500</v>
      </c>
      <c r="M265" s="392">
        <v>1800</v>
      </c>
      <c r="N265" s="392">
        <v>500</v>
      </c>
      <c r="O265" s="392">
        <v>500</v>
      </c>
      <c r="P265" s="392">
        <v>500</v>
      </c>
    </row>
    <row r="266" spans="1:19">
      <c r="A266" s="3"/>
      <c r="B266" s="3"/>
      <c r="C266" s="3"/>
      <c r="D266" s="3" t="s">
        <v>71</v>
      </c>
      <c r="E266" s="489" t="s">
        <v>300</v>
      </c>
      <c r="F266" s="518"/>
      <c r="G266" s="518"/>
      <c r="H266" s="519"/>
      <c r="I266" s="45"/>
      <c r="J266" s="45">
        <v>380</v>
      </c>
      <c r="K266" s="45">
        <v>442</v>
      </c>
      <c r="L266" s="45">
        <v>0</v>
      </c>
      <c r="M266" s="392">
        <v>0</v>
      </c>
      <c r="N266" s="392">
        <v>0</v>
      </c>
      <c r="O266" s="392">
        <v>0</v>
      </c>
      <c r="P266" s="392">
        <v>0</v>
      </c>
    </row>
    <row r="267" spans="1:19">
      <c r="A267" s="3"/>
      <c r="B267" s="3"/>
      <c r="C267" s="3"/>
      <c r="D267" s="3" t="s">
        <v>149</v>
      </c>
      <c r="E267" s="489" t="s">
        <v>410</v>
      </c>
      <c r="F267" s="518"/>
      <c r="G267" s="518"/>
      <c r="H267" s="519"/>
      <c r="I267" s="45">
        <v>192</v>
      </c>
      <c r="J267" s="45">
        <v>30</v>
      </c>
      <c r="K267" s="45">
        <v>100</v>
      </c>
      <c r="L267" s="45">
        <v>100</v>
      </c>
      <c r="M267" s="392">
        <v>123</v>
      </c>
      <c r="N267" s="392">
        <v>150</v>
      </c>
      <c r="O267" s="392">
        <v>150</v>
      </c>
      <c r="P267" s="392">
        <v>150</v>
      </c>
    </row>
    <row r="268" spans="1:19">
      <c r="A268" s="3"/>
      <c r="B268" s="3"/>
      <c r="C268" s="3"/>
      <c r="D268" s="3"/>
      <c r="E268" s="489" t="s">
        <v>301</v>
      </c>
      <c r="F268" s="518"/>
      <c r="G268" s="518"/>
      <c r="H268" s="519"/>
      <c r="I268" s="45"/>
      <c r="J268" s="45">
        <v>11860</v>
      </c>
      <c r="K268" s="45">
        <v>0</v>
      </c>
      <c r="L268" s="45">
        <v>0</v>
      </c>
      <c r="M268" s="392">
        <v>0</v>
      </c>
      <c r="N268" s="392">
        <v>0</v>
      </c>
      <c r="O268" s="392">
        <v>0</v>
      </c>
      <c r="P268" s="392">
        <v>0</v>
      </c>
    </row>
    <row r="269" spans="1:19">
      <c r="A269" s="7" t="s">
        <v>250</v>
      </c>
      <c r="B269" s="7"/>
      <c r="C269" s="7" t="s">
        <v>85</v>
      </c>
      <c r="D269" s="7" t="s">
        <v>35</v>
      </c>
      <c r="E269" s="492" t="s">
        <v>251</v>
      </c>
      <c r="F269" s="518"/>
      <c r="G269" s="518"/>
      <c r="H269" s="519"/>
      <c r="I269" s="46">
        <v>227</v>
      </c>
      <c r="J269" s="46">
        <f>J270</f>
        <v>180</v>
      </c>
      <c r="K269" s="46">
        <v>200</v>
      </c>
      <c r="L269" s="46">
        <v>200</v>
      </c>
      <c r="M269" s="392">
        <v>300</v>
      </c>
      <c r="N269" s="392">
        <v>250</v>
      </c>
      <c r="O269" s="392">
        <v>250</v>
      </c>
      <c r="P269" s="392">
        <v>250</v>
      </c>
    </row>
    <row r="270" spans="1:19">
      <c r="A270" s="7"/>
      <c r="B270" s="7"/>
      <c r="C270" s="3"/>
      <c r="D270" s="7" t="s">
        <v>38</v>
      </c>
      <c r="E270" s="492" t="s">
        <v>422</v>
      </c>
      <c r="F270" s="493"/>
      <c r="G270" s="493"/>
      <c r="H270" s="494"/>
      <c r="I270" s="46">
        <v>0</v>
      </c>
      <c r="J270" s="46">
        <v>180</v>
      </c>
      <c r="K270" s="46">
        <v>200</v>
      </c>
      <c r="L270" s="46">
        <v>200</v>
      </c>
      <c r="M270" s="393">
        <v>200</v>
      </c>
      <c r="N270" s="393">
        <v>274</v>
      </c>
      <c r="O270" s="393">
        <v>274</v>
      </c>
      <c r="P270" s="393">
        <v>274</v>
      </c>
      <c r="Q270" s="115" t="s">
        <v>621</v>
      </c>
    </row>
    <row r="271" spans="1:19">
      <c r="A271" s="7" t="s">
        <v>252</v>
      </c>
      <c r="B271" s="7"/>
      <c r="C271" s="35" t="s">
        <v>153</v>
      </c>
      <c r="D271" s="35"/>
      <c r="E271" s="567" t="s">
        <v>253</v>
      </c>
      <c r="F271" s="568"/>
      <c r="G271" s="568"/>
      <c r="H271" s="569"/>
      <c r="I271" s="44">
        <f t="shared" ref="I271:N271" si="74">SUM(I272:I275)</f>
        <v>2717</v>
      </c>
      <c r="J271" s="44">
        <f t="shared" si="74"/>
        <v>4444</v>
      </c>
      <c r="K271" s="44">
        <f t="shared" si="74"/>
        <v>4000</v>
      </c>
      <c r="L271" s="44">
        <f t="shared" si="74"/>
        <v>3050</v>
      </c>
      <c r="M271" s="398">
        <f t="shared" si="74"/>
        <v>92157</v>
      </c>
      <c r="N271" s="398">
        <f t="shared" si="74"/>
        <v>87073</v>
      </c>
      <c r="O271" s="398">
        <f t="shared" ref="O271:P271" si="75">SUM(O272:O275)</f>
        <v>3250</v>
      </c>
      <c r="P271" s="398">
        <f t="shared" si="75"/>
        <v>3250</v>
      </c>
      <c r="Q271" s="198" t="s">
        <v>620</v>
      </c>
      <c r="R271" s="198"/>
    </row>
    <row r="272" spans="1:19">
      <c r="A272" s="7"/>
      <c r="B272" s="3"/>
      <c r="C272" s="7"/>
      <c r="D272" s="3" t="s">
        <v>39</v>
      </c>
      <c r="E272" s="489" t="s">
        <v>254</v>
      </c>
      <c r="F272" s="518"/>
      <c r="G272" s="518"/>
      <c r="H272" s="519"/>
      <c r="I272" s="45">
        <v>250</v>
      </c>
      <c r="J272" s="45">
        <v>27</v>
      </c>
      <c r="K272" s="45">
        <v>200</v>
      </c>
      <c r="L272" s="45">
        <v>250</v>
      </c>
      <c r="M272" s="392">
        <v>250</v>
      </c>
      <c r="N272" s="392">
        <v>250</v>
      </c>
      <c r="O272" s="392">
        <v>250</v>
      </c>
      <c r="P272" s="392">
        <v>250</v>
      </c>
    </row>
    <row r="273" spans="1:17">
      <c r="A273" s="7"/>
      <c r="B273" s="7"/>
      <c r="C273" s="7"/>
      <c r="D273" s="3" t="s">
        <v>71</v>
      </c>
      <c r="E273" s="489" t="s">
        <v>255</v>
      </c>
      <c r="F273" s="562"/>
      <c r="G273" s="562"/>
      <c r="H273" s="563"/>
      <c r="I273" s="45">
        <v>2458</v>
      </c>
      <c r="J273" s="45">
        <v>4407</v>
      </c>
      <c r="K273" s="45">
        <v>3800</v>
      </c>
      <c r="L273" s="45">
        <v>2800</v>
      </c>
      <c r="M273" s="392">
        <v>8100</v>
      </c>
      <c r="N273" s="392">
        <v>3000</v>
      </c>
      <c r="O273" s="392">
        <v>3000</v>
      </c>
      <c r="P273" s="392">
        <v>3000</v>
      </c>
    </row>
    <row r="274" spans="1:17">
      <c r="A274" s="7"/>
      <c r="B274" s="7"/>
      <c r="C274" s="7"/>
      <c r="D274" s="3"/>
      <c r="E274" s="489" t="s">
        <v>601</v>
      </c>
      <c r="F274" s="518"/>
      <c r="G274" s="518"/>
      <c r="H274" s="519"/>
      <c r="I274" s="45"/>
      <c r="J274" s="45"/>
      <c r="K274" s="45"/>
      <c r="L274" s="45"/>
      <c r="M274" s="392">
        <v>83807</v>
      </c>
      <c r="N274" s="392">
        <v>83823</v>
      </c>
      <c r="O274" s="392">
        <v>0</v>
      </c>
      <c r="P274" s="392">
        <v>0</v>
      </c>
    </row>
    <row r="275" spans="1:17">
      <c r="A275" s="7"/>
      <c r="B275" s="3"/>
      <c r="C275" s="3"/>
      <c r="D275" s="3" t="s">
        <v>73</v>
      </c>
      <c r="E275" s="564" t="s">
        <v>256</v>
      </c>
      <c r="F275" s="565"/>
      <c r="G275" s="565"/>
      <c r="H275" s="566"/>
      <c r="I275" s="45">
        <v>9</v>
      </c>
      <c r="J275" s="45">
        <v>10</v>
      </c>
      <c r="K275" s="45">
        <v>0</v>
      </c>
      <c r="L275" s="45">
        <v>0</v>
      </c>
      <c r="M275" s="392">
        <v>0</v>
      </c>
      <c r="N275" s="392">
        <v>0</v>
      </c>
      <c r="O275" s="392">
        <v>0</v>
      </c>
      <c r="P275" s="392">
        <v>0</v>
      </c>
    </row>
    <row r="276" spans="1:17">
      <c r="A276" s="7" t="s">
        <v>257</v>
      </c>
      <c r="B276" s="7"/>
      <c r="C276" s="7">
        <v>637</v>
      </c>
      <c r="D276" s="3"/>
      <c r="E276" s="557" t="s">
        <v>93</v>
      </c>
      <c r="F276" s="558"/>
      <c r="G276" s="558"/>
      <c r="H276" s="559"/>
      <c r="I276" s="46">
        <f t="shared" ref="I276:N276" si="76">SUM(I277:I279)</f>
        <v>2223</v>
      </c>
      <c r="J276" s="46">
        <f t="shared" si="76"/>
        <v>2557</v>
      </c>
      <c r="K276" s="46">
        <f t="shared" si="76"/>
        <v>2450</v>
      </c>
      <c r="L276" s="46">
        <f t="shared" si="76"/>
        <v>1250</v>
      </c>
      <c r="M276" s="393">
        <f t="shared" si="76"/>
        <v>1890</v>
      </c>
      <c r="N276" s="393">
        <f t="shared" si="76"/>
        <v>2050</v>
      </c>
      <c r="O276" s="393">
        <f t="shared" ref="O276:P276" si="77">SUM(O277:O279)</f>
        <v>2050</v>
      </c>
      <c r="P276" s="393">
        <f t="shared" si="77"/>
        <v>2050</v>
      </c>
    </row>
    <row r="277" spans="1:17">
      <c r="A277" s="3"/>
      <c r="B277" s="3"/>
      <c r="C277" s="3"/>
      <c r="D277" s="3" t="s">
        <v>39</v>
      </c>
      <c r="E277" s="489" t="s">
        <v>258</v>
      </c>
      <c r="F277" s="490"/>
      <c r="G277" s="490"/>
      <c r="H277" s="491"/>
      <c r="I277" s="45">
        <v>11</v>
      </c>
      <c r="J277" s="45">
        <v>193</v>
      </c>
      <c r="K277" s="45">
        <v>200</v>
      </c>
      <c r="L277" s="45">
        <v>200</v>
      </c>
      <c r="M277" s="392">
        <v>0</v>
      </c>
      <c r="N277" s="392">
        <v>1000</v>
      </c>
      <c r="O277" s="392">
        <v>1000</v>
      </c>
      <c r="P277" s="392">
        <v>1000</v>
      </c>
    </row>
    <row r="278" spans="1:17">
      <c r="A278" s="3"/>
      <c r="B278" s="3"/>
      <c r="C278" s="3"/>
      <c r="D278" s="3" t="s">
        <v>41</v>
      </c>
      <c r="E278" s="489" t="s">
        <v>302</v>
      </c>
      <c r="F278" s="490"/>
      <c r="G278" s="490"/>
      <c r="H278" s="491"/>
      <c r="I278" s="45">
        <v>1200</v>
      </c>
      <c r="J278" s="45">
        <v>1200</v>
      </c>
      <c r="K278" s="45">
        <v>1200</v>
      </c>
      <c r="L278" s="45">
        <v>0</v>
      </c>
      <c r="M278" s="392">
        <v>1140</v>
      </c>
      <c r="N278" s="392">
        <v>0</v>
      </c>
      <c r="O278" s="392">
        <v>0</v>
      </c>
      <c r="P278" s="392">
        <v>0</v>
      </c>
    </row>
    <row r="279" spans="1:17" ht="15.75" thickBot="1">
      <c r="A279" s="11"/>
      <c r="B279" s="11"/>
      <c r="C279" s="11"/>
      <c r="D279" s="11" t="s">
        <v>228</v>
      </c>
      <c r="E279" s="501" t="s">
        <v>259</v>
      </c>
      <c r="F279" s="502"/>
      <c r="G279" s="502"/>
      <c r="H279" s="503"/>
      <c r="I279" s="79">
        <v>1012</v>
      </c>
      <c r="J279" s="79">
        <v>1164</v>
      </c>
      <c r="K279" s="79">
        <v>1050</v>
      </c>
      <c r="L279" s="79">
        <v>1050</v>
      </c>
      <c r="M279" s="395">
        <v>750</v>
      </c>
      <c r="N279" s="395">
        <v>1050</v>
      </c>
      <c r="O279" s="395">
        <v>1050</v>
      </c>
      <c r="P279" s="395">
        <v>1050</v>
      </c>
      <c r="Q279" s="313" t="s">
        <v>557</v>
      </c>
    </row>
    <row r="280" spans="1:17">
      <c r="A280" s="308"/>
      <c r="B280" s="308"/>
      <c r="C280" s="308"/>
      <c r="D280" s="308"/>
      <c r="E280" s="304"/>
      <c r="F280" s="304"/>
      <c r="G280" s="304"/>
      <c r="H280" s="304"/>
      <c r="I280" s="97"/>
      <c r="J280" s="97"/>
      <c r="K280" s="97"/>
      <c r="L280" s="97"/>
      <c r="M280" s="97"/>
      <c r="N280" s="97"/>
      <c r="O280" s="97"/>
      <c r="P280" s="115"/>
    </row>
    <row r="281" spans="1:17" ht="15.75" thickBot="1">
      <c r="A281" s="308"/>
      <c r="B281" s="308"/>
      <c r="C281" s="308"/>
      <c r="D281" s="308"/>
      <c r="E281" s="304"/>
      <c r="F281" s="304"/>
      <c r="G281" s="304"/>
      <c r="H281" s="304"/>
      <c r="I281" s="97"/>
      <c r="J281" s="97"/>
      <c r="K281" s="97"/>
      <c r="L281" s="97"/>
      <c r="M281" s="97"/>
      <c r="N281" s="97"/>
      <c r="O281" s="97"/>
      <c r="P281" s="115"/>
    </row>
    <row r="282" spans="1:17" ht="27" customHeight="1" thickBot="1">
      <c r="A282" s="487" t="s">
        <v>243</v>
      </c>
      <c r="B282" s="488"/>
      <c r="C282" s="488"/>
      <c r="D282" s="488"/>
      <c r="E282" s="488"/>
      <c r="F282" s="488"/>
      <c r="G282" s="507"/>
      <c r="H282" s="303"/>
      <c r="I282" s="53" t="s">
        <v>6</v>
      </c>
      <c r="J282" s="53" t="s">
        <v>6</v>
      </c>
      <c r="K282" s="53" t="s">
        <v>6</v>
      </c>
      <c r="L282" s="53" t="s">
        <v>6</v>
      </c>
      <c r="M282" s="53" t="s">
        <v>585</v>
      </c>
      <c r="N282" s="53" t="s">
        <v>6</v>
      </c>
      <c r="O282" s="53" t="s">
        <v>6</v>
      </c>
      <c r="P282" s="53" t="s">
        <v>6</v>
      </c>
    </row>
    <row r="283" spans="1:17" ht="30" customHeight="1" thickBot="1">
      <c r="A283" s="508" t="s">
        <v>244</v>
      </c>
      <c r="B283" s="488"/>
      <c r="C283" s="488"/>
      <c r="D283" s="488"/>
      <c r="E283" s="488"/>
      <c r="F283" s="488"/>
      <c r="G283" s="488"/>
      <c r="H283" s="507"/>
      <c r="I283" s="54" t="s">
        <v>7</v>
      </c>
      <c r="J283" s="54" t="s">
        <v>11</v>
      </c>
      <c r="K283" s="55" t="s">
        <v>11</v>
      </c>
      <c r="L283" s="55" t="s">
        <v>11</v>
      </c>
      <c r="M283" s="55" t="s">
        <v>586</v>
      </c>
      <c r="N283" s="55" t="s">
        <v>11</v>
      </c>
      <c r="O283" s="55" t="s">
        <v>11</v>
      </c>
      <c r="P283" s="55" t="s">
        <v>11</v>
      </c>
    </row>
    <row r="284" spans="1:17" ht="30" customHeight="1" thickBot="1">
      <c r="A284" s="57" t="s">
        <v>2</v>
      </c>
      <c r="B284" s="58" t="s">
        <v>3</v>
      </c>
      <c r="C284" s="59" t="s">
        <v>4</v>
      </c>
      <c r="D284" s="60"/>
      <c r="E284" s="305" t="s">
        <v>5</v>
      </c>
      <c r="F284" s="306"/>
      <c r="G284" s="306"/>
      <c r="H284" s="307"/>
      <c r="I284" s="56" t="s">
        <v>8</v>
      </c>
      <c r="J284" s="56" t="s">
        <v>10</v>
      </c>
      <c r="K284" s="56" t="s">
        <v>12</v>
      </c>
      <c r="L284" s="56" t="s">
        <v>13</v>
      </c>
      <c r="M284" s="56" t="s">
        <v>13</v>
      </c>
      <c r="N284" s="56" t="s">
        <v>459</v>
      </c>
      <c r="O284" s="56" t="s">
        <v>297</v>
      </c>
      <c r="P284" s="56" t="s">
        <v>618</v>
      </c>
    </row>
    <row r="285" spans="1:17" ht="15.75" thickBot="1">
      <c r="A285" s="47" t="s">
        <v>260</v>
      </c>
      <c r="B285" s="47"/>
      <c r="C285" s="47" t="s">
        <v>134</v>
      </c>
      <c r="D285" s="47"/>
      <c r="E285" s="509" t="s">
        <v>261</v>
      </c>
      <c r="F285" s="510"/>
      <c r="G285" s="510"/>
      <c r="H285" s="511"/>
      <c r="I285" s="116">
        <v>2810</v>
      </c>
      <c r="J285" s="116">
        <v>2150</v>
      </c>
      <c r="K285" s="116">
        <v>3000</v>
      </c>
      <c r="L285" s="428">
        <v>2000</v>
      </c>
      <c r="M285" s="428">
        <v>2300</v>
      </c>
      <c r="N285" s="428">
        <v>2500</v>
      </c>
      <c r="O285" s="428">
        <v>2800</v>
      </c>
      <c r="P285" s="428">
        <v>2800</v>
      </c>
    </row>
    <row r="286" spans="1:17" ht="16.5" customHeight="1" thickBot="1">
      <c r="A286" s="32"/>
      <c r="B286" s="118"/>
      <c r="C286" s="32"/>
      <c r="D286" s="28"/>
      <c r="E286" s="498" t="s">
        <v>262</v>
      </c>
      <c r="F286" s="499"/>
      <c r="G286" s="499"/>
      <c r="H286" s="500"/>
      <c r="I286" s="33">
        <f>I261+I264+I269+I271+I276+I285</f>
        <v>8659</v>
      </c>
      <c r="J286" s="33">
        <f>J261+J264+J269+J271+J276+J285</f>
        <v>23422</v>
      </c>
      <c r="K286" s="33">
        <f>K261+K264+K269+K271+K276+K285</f>
        <v>12192</v>
      </c>
      <c r="L286" s="427">
        <f>L261+L264+L269+L270+L271+L276+L285</f>
        <v>8300</v>
      </c>
      <c r="M286" s="427">
        <f>M261+M264+M269+M270+M271+M276+M285</f>
        <v>99800</v>
      </c>
      <c r="N286" s="427">
        <f>N261+N264+N269+N270+N271+N276+N285</f>
        <v>93897</v>
      </c>
      <c r="O286" s="427">
        <f>O261+O264+O269+O270+O271+O276+O285</f>
        <v>10374</v>
      </c>
      <c r="P286" s="427">
        <f>P261+P264+P269+P270+P271+P276+P285</f>
        <v>10374</v>
      </c>
    </row>
    <row r="287" spans="1:17" ht="19.5" thickBot="1">
      <c r="A287" s="508" t="s">
        <v>263</v>
      </c>
      <c r="B287" s="488"/>
      <c r="C287" s="488"/>
      <c r="D287" s="488"/>
      <c r="E287" s="488"/>
      <c r="F287" s="488"/>
      <c r="G287" s="488"/>
      <c r="H287" s="507"/>
      <c r="I287" s="111"/>
      <c r="J287" s="105"/>
      <c r="K287" s="105"/>
      <c r="L287" s="105"/>
      <c r="M287" s="105"/>
      <c r="N287" s="377"/>
      <c r="O287" s="105"/>
      <c r="P287" s="105"/>
    </row>
    <row r="288" spans="1:17">
      <c r="A288" s="7" t="s">
        <v>264</v>
      </c>
      <c r="B288" s="7" t="s">
        <v>265</v>
      </c>
      <c r="C288" s="7" t="s">
        <v>100</v>
      </c>
      <c r="D288" s="7"/>
      <c r="E288" s="492" t="s">
        <v>93</v>
      </c>
      <c r="F288" s="493"/>
      <c r="G288" s="493"/>
      <c r="H288" s="494"/>
      <c r="I288" s="44">
        <f t="shared" ref="I288:P288" si="78">I289</f>
        <v>1581</v>
      </c>
      <c r="J288" s="398">
        <f t="shared" si="78"/>
        <v>2711</v>
      </c>
      <c r="K288" s="398">
        <f t="shared" si="78"/>
        <v>2250</v>
      </c>
      <c r="L288" s="398">
        <f t="shared" si="78"/>
        <v>2400</v>
      </c>
      <c r="M288" s="398">
        <f t="shared" si="78"/>
        <v>3000</v>
      </c>
      <c r="N288" s="398">
        <f t="shared" si="78"/>
        <v>940</v>
      </c>
      <c r="O288" s="398">
        <f t="shared" si="78"/>
        <v>940</v>
      </c>
      <c r="P288" s="398">
        <f t="shared" si="78"/>
        <v>940</v>
      </c>
    </row>
    <row r="289" spans="1:16" ht="15.75" thickBot="1">
      <c r="A289" s="119"/>
      <c r="B289" s="119"/>
      <c r="C289" s="119"/>
      <c r="D289" s="120" t="s">
        <v>39</v>
      </c>
      <c r="E289" s="495" t="s">
        <v>266</v>
      </c>
      <c r="F289" s="496"/>
      <c r="G289" s="496"/>
      <c r="H289" s="497"/>
      <c r="I289" s="117">
        <v>1581</v>
      </c>
      <c r="J289" s="403">
        <v>2711</v>
      </c>
      <c r="K289" s="403">
        <v>2250</v>
      </c>
      <c r="L289" s="403">
        <v>2400</v>
      </c>
      <c r="M289" s="403">
        <v>3000</v>
      </c>
      <c r="N289" s="403">
        <v>940</v>
      </c>
      <c r="O289" s="403">
        <v>940</v>
      </c>
      <c r="P289" s="403">
        <v>940</v>
      </c>
    </row>
    <row r="290" spans="1:16" ht="16.5" customHeight="1" thickBot="1">
      <c r="A290" s="32"/>
      <c r="B290" s="28"/>
      <c r="C290" s="32"/>
      <c r="D290" s="28"/>
      <c r="E290" s="498" t="s">
        <v>267</v>
      </c>
      <c r="F290" s="499"/>
      <c r="G290" s="499"/>
      <c r="H290" s="500"/>
      <c r="I290" s="33">
        <f t="shared" ref="I290:N290" si="79">I288</f>
        <v>1581</v>
      </c>
      <c r="J290" s="427">
        <f t="shared" si="79"/>
        <v>2711</v>
      </c>
      <c r="K290" s="427">
        <f t="shared" si="79"/>
        <v>2250</v>
      </c>
      <c r="L290" s="427">
        <f t="shared" ref="L290" si="80">L288</f>
        <v>2400</v>
      </c>
      <c r="M290" s="427">
        <f t="shared" si="79"/>
        <v>3000</v>
      </c>
      <c r="N290" s="427">
        <f t="shared" si="79"/>
        <v>940</v>
      </c>
      <c r="O290" s="427">
        <f t="shared" ref="O290:P290" si="81">O288</f>
        <v>940</v>
      </c>
      <c r="P290" s="427">
        <f t="shared" si="81"/>
        <v>940</v>
      </c>
    </row>
    <row r="291" spans="1:16" ht="19.5" thickBot="1">
      <c r="A291" s="508" t="s">
        <v>268</v>
      </c>
      <c r="B291" s="488"/>
      <c r="C291" s="488"/>
      <c r="D291" s="488"/>
      <c r="E291" s="488"/>
      <c r="F291" s="488"/>
      <c r="G291" s="488"/>
      <c r="H291" s="507"/>
      <c r="I291" s="105"/>
      <c r="J291" s="105"/>
      <c r="K291" s="105"/>
      <c r="L291" s="105"/>
      <c r="M291" s="105"/>
      <c r="N291" s="105"/>
      <c r="O291" s="105"/>
      <c r="P291" s="105"/>
    </row>
    <row r="292" spans="1:16">
      <c r="A292" s="4" t="s">
        <v>269</v>
      </c>
      <c r="B292" s="2" t="s">
        <v>270</v>
      </c>
      <c r="C292" s="4" t="s">
        <v>55</v>
      </c>
      <c r="D292" s="4"/>
      <c r="E292" s="504" t="s">
        <v>271</v>
      </c>
      <c r="F292" s="528"/>
      <c r="G292" s="528"/>
      <c r="H292" s="529"/>
      <c r="I292" s="61">
        <v>19437</v>
      </c>
      <c r="J292" s="61">
        <v>17196</v>
      </c>
      <c r="K292" s="63">
        <v>18000</v>
      </c>
      <c r="L292" s="391">
        <v>17000</v>
      </c>
      <c r="M292" s="391">
        <v>18000</v>
      </c>
      <c r="N292" s="63">
        <v>18500</v>
      </c>
      <c r="O292" s="63">
        <v>18500</v>
      </c>
      <c r="P292" s="63">
        <v>18500</v>
      </c>
    </row>
    <row r="293" spans="1:16">
      <c r="A293" s="67" t="s">
        <v>272</v>
      </c>
      <c r="B293" s="70"/>
      <c r="C293" s="67" t="s">
        <v>153</v>
      </c>
      <c r="D293" s="70"/>
      <c r="E293" s="544" t="s">
        <v>237</v>
      </c>
      <c r="F293" s="545"/>
      <c r="G293" s="545"/>
      <c r="H293" s="546"/>
      <c r="I293" s="126">
        <v>927</v>
      </c>
      <c r="J293" s="126">
        <v>1996</v>
      </c>
      <c r="K293" s="95">
        <v>1300</v>
      </c>
      <c r="L293" s="424">
        <v>2500</v>
      </c>
      <c r="M293" s="424">
        <v>2500</v>
      </c>
      <c r="N293" s="95">
        <v>2500</v>
      </c>
      <c r="O293" s="95">
        <v>2500</v>
      </c>
      <c r="P293" s="95">
        <v>2500</v>
      </c>
    </row>
    <row r="294" spans="1:16" ht="15.75" thickBot="1">
      <c r="A294" s="122"/>
      <c r="B294" s="123"/>
      <c r="C294" s="122" t="s">
        <v>100</v>
      </c>
      <c r="D294" s="123" t="s">
        <v>228</v>
      </c>
      <c r="E294" s="551" t="s">
        <v>400</v>
      </c>
      <c r="F294" s="552"/>
      <c r="G294" s="552"/>
      <c r="H294" s="553"/>
      <c r="I294" s="125"/>
      <c r="J294" s="125">
        <v>161</v>
      </c>
      <c r="K294" s="124">
        <v>170</v>
      </c>
      <c r="L294" s="429">
        <v>162</v>
      </c>
      <c r="M294" s="429">
        <v>162</v>
      </c>
      <c r="N294" s="124">
        <v>162</v>
      </c>
      <c r="O294" s="124">
        <v>162</v>
      </c>
      <c r="P294" s="124">
        <v>162</v>
      </c>
    </row>
    <row r="295" spans="1:16" ht="16.5" customHeight="1" thickBot="1">
      <c r="A295" s="81"/>
      <c r="B295" s="81"/>
      <c r="C295" s="81"/>
      <c r="D295" s="127"/>
      <c r="E295" s="547" t="s">
        <v>273</v>
      </c>
      <c r="F295" s="499"/>
      <c r="G295" s="499"/>
      <c r="H295" s="500"/>
      <c r="I295" s="84">
        <f>I292+I293</f>
        <v>20364</v>
      </c>
      <c r="J295" s="84">
        <f t="shared" ref="J295:N295" si="82">J292+J293+J294</f>
        <v>19353</v>
      </c>
      <c r="K295" s="84">
        <f t="shared" si="82"/>
        <v>19470</v>
      </c>
      <c r="L295" s="91">
        <f t="shared" ref="L295" si="83">L292+L293+L294</f>
        <v>19662</v>
      </c>
      <c r="M295" s="91">
        <f t="shared" si="82"/>
        <v>20662</v>
      </c>
      <c r="N295" s="84">
        <f t="shared" si="82"/>
        <v>21162</v>
      </c>
      <c r="O295" s="84">
        <f t="shared" ref="O295:P295" si="84">O292+O293+O294</f>
        <v>21162</v>
      </c>
      <c r="P295" s="84">
        <f t="shared" si="84"/>
        <v>21162</v>
      </c>
    </row>
    <row r="296" spans="1:16" ht="21" customHeight="1" thickBot="1">
      <c r="A296" s="128"/>
      <c r="B296" s="486" t="s">
        <v>199</v>
      </c>
      <c r="C296" s="486"/>
      <c r="D296" s="129"/>
      <c r="E296" s="548" t="s">
        <v>276</v>
      </c>
      <c r="F296" s="549"/>
      <c r="G296" s="549"/>
      <c r="H296" s="550"/>
      <c r="I296" s="84">
        <f>I259+I286+I290+I295</f>
        <v>54697</v>
      </c>
      <c r="J296" s="84">
        <v>67972</v>
      </c>
      <c r="K296" s="84">
        <f t="shared" ref="K296:P296" si="85">K259+K286+K290+K295</f>
        <v>60362</v>
      </c>
      <c r="L296" s="91">
        <f t="shared" si="85"/>
        <v>57112</v>
      </c>
      <c r="M296" s="91">
        <f t="shared" si="85"/>
        <v>162008</v>
      </c>
      <c r="N296" s="84">
        <f t="shared" si="85"/>
        <v>153499</v>
      </c>
      <c r="O296" s="84">
        <f t="shared" si="85"/>
        <v>69976</v>
      </c>
      <c r="P296" s="84">
        <f t="shared" si="85"/>
        <v>69976</v>
      </c>
    </row>
    <row r="297" spans="1:16" ht="19.5" thickBot="1">
      <c r="A297" s="487" t="s">
        <v>274</v>
      </c>
      <c r="B297" s="488"/>
      <c r="C297" s="488"/>
      <c r="D297" s="488"/>
      <c r="E297" s="488"/>
      <c r="F297" s="488"/>
      <c r="G297" s="488"/>
      <c r="H297" s="98"/>
      <c r="I297" s="115"/>
      <c r="J297" s="115"/>
      <c r="K297" s="115"/>
      <c r="L297" s="115"/>
      <c r="M297" s="115"/>
      <c r="N297" s="115"/>
      <c r="O297" s="115"/>
      <c r="P297" s="16"/>
    </row>
    <row r="298" spans="1:16" ht="19.5" thickBot="1">
      <c r="A298" s="508" t="s">
        <v>275</v>
      </c>
      <c r="B298" s="488"/>
      <c r="C298" s="488"/>
      <c r="D298" s="488"/>
      <c r="E298" s="488"/>
      <c r="F298" s="488"/>
      <c r="G298" s="488"/>
      <c r="H298" s="507"/>
      <c r="I298" s="130"/>
      <c r="J298" s="130"/>
      <c r="K298" s="130"/>
      <c r="L298" s="130"/>
      <c r="M298" s="130"/>
      <c r="N298" s="130"/>
      <c r="O298" s="130"/>
      <c r="P298" s="16"/>
    </row>
    <row r="299" spans="1:16">
      <c r="A299" s="4" t="s">
        <v>277</v>
      </c>
      <c r="B299" s="4" t="s">
        <v>277</v>
      </c>
      <c r="C299" s="4" t="s">
        <v>55</v>
      </c>
      <c r="D299" s="4"/>
      <c r="E299" s="504" t="s">
        <v>56</v>
      </c>
      <c r="F299" s="505"/>
      <c r="G299" s="505"/>
      <c r="H299" s="506"/>
      <c r="I299" s="61">
        <f t="shared" ref="I299:N299" si="86">I300+I301</f>
        <v>6816</v>
      </c>
      <c r="J299" s="400">
        <f t="shared" si="86"/>
        <v>6224</v>
      </c>
      <c r="K299" s="400">
        <f t="shared" si="86"/>
        <v>6670</v>
      </c>
      <c r="L299" s="400">
        <f t="shared" ref="L299" si="87">L300+L301</f>
        <v>6700</v>
      </c>
      <c r="M299" s="400">
        <f t="shared" si="86"/>
        <v>184</v>
      </c>
      <c r="N299" s="400">
        <f t="shared" si="86"/>
        <v>0</v>
      </c>
      <c r="O299" s="400">
        <f t="shared" ref="O299:P299" si="88">O300+O301</f>
        <v>0</v>
      </c>
      <c r="P299" s="400">
        <f t="shared" si="88"/>
        <v>0</v>
      </c>
    </row>
    <row r="300" spans="1:16">
      <c r="A300" s="3"/>
      <c r="B300" s="3"/>
      <c r="C300" s="3"/>
      <c r="D300" s="3" t="s">
        <v>32</v>
      </c>
      <c r="E300" s="489" t="s">
        <v>278</v>
      </c>
      <c r="F300" s="490"/>
      <c r="G300" s="490"/>
      <c r="H300" s="491"/>
      <c r="I300" s="45">
        <v>6562</v>
      </c>
      <c r="J300" s="392">
        <v>6033</v>
      </c>
      <c r="K300" s="392">
        <v>6500</v>
      </c>
      <c r="L300" s="392">
        <v>6500</v>
      </c>
      <c r="M300" s="392">
        <v>184</v>
      </c>
      <c r="N300" s="392">
        <v>0</v>
      </c>
      <c r="O300" s="392">
        <v>0</v>
      </c>
      <c r="P300" s="392">
        <v>0</v>
      </c>
    </row>
    <row r="301" spans="1:16" ht="15" customHeight="1">
      <c r="A301" s="131"/>
      <c r="B301" s="132"/>
      <c r="C301" s="132"/>
      <c r="D301" s="70" t="s">
        <v>35</v>
      </c>
      <c r="E301" s="483" t="s">
        <v>58</v>
      </c>
      <c r="F301" s="484"/>
      <c r="G301" s="484"/>
      <c r="H301" s="485"/>
      <c r="I301" s="95">
        <v>254</v>
      </c>
      <c r="J301" s="424">
        <v>191</v>
      </c>
      <c r="K301" s="424">
        <v>170</v>
      </c>
      <c r="L301" s="424">
        <v>200</v>
      </c>
      <c r="M301" s="424">
        <v>0</v>
      </c>
      <c r="N301" s="424">
        <v>0</v>
      </c>
      <c r="O301" s="424">
        <v>0</v>
      </c>
      <c r="P301" s="424">
        <v>0</v>
      </c>
    </row>
    <row r="302" spans="1:16">
      <c r="A302" s="67" t="s">
        <v>279</v>
      </c>
      <c r="B302" s="67"/>
      <c r="C302" s="67" t="s">
        <v>153</v>
      </c>
      <c r="D302" s="67"/>
      <c r="E302" s="554" t="s">
        <v>237</v>
      </c>
      <c r="F302" s="555"/>
      <c r="G302" s="555"/>
      <c r="H302" s="556"/>
      <c r="I302" s="126">
        <f t="shared" ref="I302:N302" si="89">I304</f>
        <v>183</v>
      </c>
      <c r="J302" s="430">
        <f t="shared" si="89"/>
        <v>317</v>
      </c>
      <c r="K302" s="430">
        <f t="shared" si="89"/>
        <v>300</v>
      </c>
      <c r="L302" s="430">
        <f t="shared" si="89"/>
        <v>300</v>
      </c>
      <c r="M302" s="430">
        <f>M304+M303</f>
        <v>20636</v>
      </c>
      <c r="N302" s="430">
        <f t="shared" si="89"/>
        <v>300</v>
      </c>
      <c r="O302" s="430">
        <f t="shared" ref="O302:P302" si="90">O304</f>
        <v>300</v>
      </c>
      <c r="P302" s="430">
        <f t="shared" si="90"/>
        <v>300</v>
      </c>
    </row>
    <row r="303" spans="1:16">
      <c r="A303" s="372"/>
      <c r="B303" s="372"/>
      <c r="C303" s="372"/>
      <c r="D303" s="372"/>
      <c r="E303" s="465" t="s">
        <v>602</v>
      </c>
      <c r="F303" s="466"/>
      <c r="G303" s="466"/>
      <c r="H303" s="467"/>
      <c r="I303" s="373"/>
      <c r="J303" s="431"/>
      <c r="K303" s="431"/>
      <c r="L303" s="431"/>
      <c r="M303" s="432">
        <v>20336</v>
      </c>
      <c r="N303" s="431"/>
      <c r="O303" s="431"/>
      <c r="P303" s="431"/>
    </row>
    <row r="304" spans="1:16">
      <c r="A304" s="70"/>
      <c r="B304" s="70"/>
      <c r="C304" s="70"/>
      <c r="D304" s="70" t="s">
        <v>39</v>
      </c>
      <c r="E304" s="465" t="s">
        <v>238</v>
      </c>
      <c r="F304" s="466"/>
      <c r="G304" s="466"/>
      <c r="H304" s="467"/>
      <c r="I304" s="95">
        <v>183</v>
      </c>
      <c r="J304" s="424">
        <v>317</v>
      </c>
      <c r="K304" s="424">
        <v>300</v>
      </c>
      <c r="L304" s="424">
        <v>300</v>
      </c>
      <c r="M304" s="424">
        <v>300</v>
      </c>
      <c r="N304" s="424">
        <v>300</v>
      </c>
      <c r="O304" s="424">
        <v>300</v>
      </c>
      <c r="P304" s="424">
        <v>300</v>
      </c>
    </row>
    <row r="305" spans="1:17" ht="15.75" thickBot="1">
      <c r="A305" s="123"/>
      <c r="B305" s="382"/>
      <c r="C305" s="381" t="s">
        <v>100</v>
      </c>
      <c r="D305" s="382" t="s">
        <v>39</v>
      </c>
      <c r="E305" s="474" t="s">
        <v>611</v>
      </c>
      <c r="F305" s="475"/>
      <c r="G305" s="475"/>
      <c r="H305" s="476"/>
      <c r="I305" s="383"/>
      <c r="J305" s="433"/>
      <c r="K305" s="433"/>
      <c r="L305" s="433"/>
      <c r="M305" s="433"/>
      <c r="N305" s="433">
        <v>1000</v>
      </c>
      <c r="O305" s="433">
        <v>1000</v>
      </c>
      <c r="P305" s="433">
        <v>1000</v>
      </c>
    </row>
    <row r="306" spans="1:17" ht="21" customHeight="1" thickBot="1">
      <c r="A306" s="127"/>
      <c r="B306" s="486" t="s">
        <v>199</v>
      </c>
      <c r="C306" s="486"/>
      <c r="D306" s="127"/>
      <c r="E306" s="477" t="s">
        <v>280</v>
      </c>
      <c r="F306" s="478"/>
      <c r="G306" s="478"/>
      <c r="H306" s="479"/>
      <c r="I306" s="84">
        <f>I299+I302</f>
        <v>6999</v>
      </c>
      <c r="J306" s="434">
        <f>J299+J302</f>
        <v>6541</v>
      </c>
      <c r="K306" s="434">
        <f>K299+K302</f>
        <v>6970</v>
      </c>
      <c r="L306" s="434">
        <f t="shared" ref="L306" si="91">L299+L302</f>
        <v>7000</v>
      </c>
      <c r="M306" s="434">
        <f>M299+M302</f>
        <v>20820</v>
      </c>
      <c r="N306" s="434">
        <f>N299+N302+N305</f>
        <v>1300</v>
      </c>
      <c r="O306" s="434">
        <f>O299+O302+O305</f>
        <v>1300</v>
      </c>
      <c r="P306" s="434">
        <f>P299+P302+P305</f>
        <v>1300</v>
      </c>
    </row>
    <row r="307" spans="1:17" ht="19.5" thickBot="1">
      <c r="A307" s="487" t="s">
        <v>281</v>
      </c>
      <c r="B307" s="488"/>
      <c r="C307" s="488"/>
      <c r="D307" s="488"/>
      <c r="E307" s="488"/>
      <c r="F307" s="488"/>
      <c r="G307" s="488"/>
      <c r="H307" s="98"/>
      <c r="I307" s="114"/>
      <c r="J307" s="115"/>
      <c r="K307" s="115"/>
      <c r="L307" s="115"/>
      <c r="M307" s="115"/>
      <c r="N307" s="115"/>
      <c r="O307" s="115"/>
      <c r="P307" s="16"/>
    </row>
    <row r="308" spans="1:17" ht="19.5" thickBot="1">
      <c r="A308" s="508" t="s">
        <v>282</v>
      </c>
      <c r="B308" s="488"/>
      <c r="C308" s="488"/>
      <c r="D308" s="488"/>
      <c r="E308" s="488"/>
      <c r="F308" s="488"/>
      <c r="G308" s="488"/>
      <c r="H308" s="507"/>
      <c r="I308" s="130"/>
      <c r="J308" s="130"/>
      <c r="K308" s="130"/>
      <c r="L308" s="130"/>
      <c r="M308" s="130"/>
      <c r="N308" s="130"/>
      <c r="O308" s="130"/>
      <c r="P308" s="16"/>
    </row>
    <row r="309" spans="1:17">
      <c r="A309" s="85" t="s">
        <v>283</v>
      </c>
      <c r="B309" s="85" t="s">
        <v>284</v>
      </c>
      <c r="C309" s="85" t="s">
        <v>55</v>
      </c>
      <c r="D309" s="85"/>
      <c r="E309" s="480" t="s">
        <v>56</v>
      </c>
      <c r="F309" s="481"/>
      <c r="G309" s="481"/>
      <c r="H309" s="482"/>
      <c r="I309" s="135">
        <f t="shared" ref="I309:N309" si="92">I310+I311</f>
        <v>4065</v>
      </c>
      <c r="J309" s="135">
        <f t="shared" si="92"/>
        <v>3703</v>
      </c>
      <c r="K309" s="135">
        <f t="shared" si="92"/>
        <v>4100</v>
      </c>
      <c r="L309" s="135">
        <f t="shared" ref="L309" si="93">L310+L311</f>
        <v>3900</v>
      </c>
      <c r="M309" s="435">
        <f t="shared" si="92"/>
        <v>3900</v>
      </c>
      <c r="N309" s="135">
        <f t="shared" si="92"/>
        <v>3900</v>
      </c>
      <c r="O309" s="135">
        <f t="shared" ref="O309:P309" si="94">O310+O311</f>
        <v>3900</v>
      </c>
      <c r="P309" s="135">
        <f t="shared" si="94"/>
        <v>3900</v>
      </c>
    </row>
    <row r="310" spans="1:17">
      <c r="A310" s="67"/>
      <c r="B310" s="67"/>
      <c r="C310" s="67"/>
      <c r="D310" s="70" t="s">
        <v>32</v>
      </c>
      <c r="E310" s="465" t="s">
        <v>278</v>
      </c>
      <c r="F310" s="466"/>
      <c r="G310" s="466"/>
      <c r="H310" s="467"/>
      <c r="I310" s="95">
        <v>3931</v>
      </c>
      <c r="J310" s="121">
        <v>3250</v>
      </c>
      <c r="K310" s="95">
        <v>3900</v>
      </c>
      <c r="L310" s="95">
        <v>3700</v>
      </c>
      <c r="M310" s="424">
        <v>3700</v>
      </c>
      <c r="N310" s="95">
        <v>3700</v>
      </c>
      <c r="O310" s="95">
        <v>3700</v>
      </c>
      <c r="P310" s="95">
        <v>3700</v>
      </c>
    </row>
    <row r="311" spans="1:17">
      <c r="A311" s="67"/>
      <c r="B311" s="67"/>
      <c r="C311" s="67"/>
      <c r="D311" s="70" t="s">
        <v>35</v>
      </c>
      <c r="E311" s="465" t="s">
        <v>58</v>
      </c>
      <c r="F311" s="466"/>
      <c r="G311" s="466"/>
      <c r="H311" s="467"/>
      <c r="I311" s="95">
        <v>134</v>
      </c>
      <c r="J311" s="121">
        <v>453</v>
      </c>
      <c r="K311" s="95">
        <v>200</v>
      </c>
      <c r="L311" s="95">
        <v>200</v>
      </c>
      <c r="M311" s="424">
        <v>200</v>
      </c>
      <c r="N311" s="95">
        <v>200</v>
      </c>
      <c r="O311" s="95">
        <v>200</v>
      </c>
      <c r="P311" s="95">
        <v>200</v>
      </c>
    </row>
    <row r="312" spans="1:17">
      <c r="A312" s="122" t="s">
        <v>285</v>
      </c>
      <c r="B312" s="123"/>
      <c r="C312" s="122" t="s">
        <v>153</v>
      </c>
      <c r="D312" s="123"/>
      <c r="E312" s="533" t="s">
        <v>237</v>
      </c>
      <c r="F312" s="534"/>
      <c r="G312" s="534"/>
      <c r="H312" s="535"/>
      <c r="I312" s="125">
        <f t="shared" ref="I312:P312" si="95">I313</f>
        <v>172</v>
      </c>
      <c r="J312" s="125">
        <f t="shared" si="95"/>
        <v>3076</v>
      </c>
      <c r="K312" s="125">
        <f t="shared" si="95"/>
        <v>200</v>
      </c>
      <c r="L312" s="125">
        <f t="shared" si="95"/>
        <v>1000</v>
      </c>
      <c r="M312" s="436">
        <f t="shared" si="95"/>
        <v>308</v>
      </c>
      <c r="N312" s="125">
        <f t="shared" si="95"/>
        <v>1000</v>
      </c>
      <c r="O312" s="125">
        <f t="shared" si="95"/>
        <v>1000</v>
      </c>
      <c r="P312" s="125">
        <f t="shared" si="95"/>
        <v>1000</v>
      </c>
    </row>
    <row r="313" spans="1:17" ht="15.75" thickBot="1">
      <c r="A313" s="136"/>
      <c r="B313" s="136"/>
      <c r="C313" s="136"/>
      <c r="D313" s="133"/>
      <c r="E313" s="536" t="s">
        <v>286</v>
      </c>
      <c r="F313" s="537"/>
      <c r="G313" s="537"/>
      <c r="H313" s="538"/>
      <c r="I313" s="134">
        <v>172</v>
      </c>
      <c r="J313" s="137">
        <v>3076</v>
      </c>
      <c r="K313" s="134">
        <v>200</v>
      </c>
      <c r="L313" s="134">
        <v>1000</v>
      </c>
      <c r="M313" s="437">
        <v>308</v>
      </c>
      <c r="N313" s="134">
        <v>1000</v>
      </c>
      <c r="O313" s="134">
        <v>1000</v>
      </c>
      <c r="P313" s="134">
        <v>1000</v>
      </c>
      <c r="Q313" s="323" t="s">
        <v>558</v>
      </c>
    </row>
    <row r="314" spans="1:17">
      <c r="A314" s="294"/>
      <c r="B314" s="294"/>
      <c r="C314" s="294"/>
      <c r="D314" s="295"/>
      <c r="E314" s="312"/>
      <c r="F314" s="319"/>
      <c r="G314" s="319"/>
      <c r="H314" s="319"/>
      <c r="I314" s="115"/>
      <c r="J314" s="115"/>
      <c r="K314" s="115"/>
      <c r="L314" s="115"/>
      <c r="M314" s="374"/>
      <c r="N314" s="115"/>
      <c r="O314" s="115"/>
      <c r="P314" s="115"/>
    </row>
    <row r="315" spans="1:17" ht="15.75" thickBot="1">
      <c r="A315" s="294"/>
      <c r="B315" s="294"/>
      <c r="C315" s="294"/>
      <c r="D315" s="295"/>
      <c r="E315" s="312"/>
      <c r="F315" s="319"/>
      <c r="G315" s="319"/>
      <c r="H315" s="319"/>
      <c r="I315" s="115"/>
      <c r="J315" s="115"/>
      <c r="K315" s="115"/>
      <c r="L315" s="115"/>
      <c r="M315" s="374"/>
      <c r="N315" s="115"/>
      <c r="O315" s="115"/>
      <c r="P315" s="115"/>
    </row>
    <row r="316" spans="1:17" ht="27" customHeight="1" thickBot="1">
      <c r="A316" s="487" t="s">
        <v>281</v>
      </c>
      <c r="B316" s="488"/>
      <c r="C316" s="488"/>
      <c r="D316" s="488"/>
      <c r="E316" s="488"/>
      <c r="F316" s="488"/>
      <c r="G316" s="488"/>
      <c r="H316" s="303"/>
      <c r="I316" s="53" t="s">
        <v>6</v>
      </c>
      <c r="J316" s="53" t="s">
        <v>6</v>
      </c>
      <c r="K316" s="53" t="s">
        <v>6</v>
      </c>
      <c r="L316" s="53" t="s">
        <v>6</v>
      </c>
      <c r="M316" s="379" t="s">
        <v>585</v>
      </c>
      <c r="N316" s="53" t="s">
        <v>6</v>
      </c>
      <c r="O316" s="53" t="s">
        <v>6</v>
      </c>
      <c r="P316" s="53" t="s">
        <v>6</v>
      </c>
    </row>
    <row r="317" spans="1:17" ht="30" customHeight="1" thickBot="1">
      <c r="A317" s="508" t="s">
        <v>282</v>
      </c>
      <c r="B317" s="488"/>
      <c r="C317" s="488"/>
      <c r="D317" s="488"/>
      <c r="E317" s="488"/>
      <c r="F317" s="488"/>
      <c r="G317" s="488"/>
      <c r="H317" s="507"/>
      <c r="I317" s="54" t="s">
        <v>7</v>
      </c>
      <c r="J317" s="54" t="s">
        <v>11</v>
      </c>
      <c r="K317" s="55" t="s">
        <v>11</v>
      </c>
      <c r="L317" s="55" t="s">
        <v>11</v>
      </c>
      <c r="M317" s="380" t="s">
        <v>586</v>
      </c>
      <c r="N317" s="55" t="s">
        <v>11</v>
      </c>
      <c r="O317" s="55" t="s">
        <v>11</v>
      </c>
      <c r="P317" s="55" t="s">
        <v>11</v>
      </c>
    </row>
    <row r="318" spans="1:17" ht="30" customHeight="1" thickBot="1">
      <c r="A318" s="57" t="s">
        <v>2</v>
      </c>
      <c r="B318" s="58" t="s">
        <v>3</v>
      </c>
      <c r="C318" s="59" t="s">
        <v>4</v>
      </c>
      <c r="D318" s="60"/>
      <c r="E318" s="305" t="s">
        <v>5</v>
      </c>
      <c r="F318" s="306"/>
      <c r="G318" s="306"/>
      <c r="H318" s="307"/>
      <c r="I318" s="56" t="s">
        <v>8</v>
      </c>
      <c r="J318" s="56" t="s">
        <v>10</v>
      </c>
      <c r="K318" s="56" t="s">
        <v>12</v>
      </c>
      <c r="L318" s="55" t="s">
        <v>13</v>
      </c>
      <c r="M318" s="380" t="s">
        <v>13</v>
      </c>
      <c r="N318" s="56" t="s">
        <v>459</v>
      </c>
      <c r="O318" s="56" t="s">
        <v>460</v>
      </c>
      <c r="P318" s="56" t="s">
        <v>578</v>
      </c>
    </row>
    <row r="319" spans="1:17">
      <c r="A319" s="85" t="s">
        <v>287</v>
      </c>
      <c r="B319" s="85"/>
      <c r="C319" s="85" t="s">
        <v>134</v>
      </c>
      <c r="D319" s="85"/>
      <c r="E319" s="480" t="s">
        <v>261</v>
      </c>
      <c r="F319" s="539"/>
      <c r="G319" s="539"/>
      <c r="H319" s="540"/>
      <c r="I319" s="135">
        <v>15000</v>
      </c>
      <c r="J319" s="135">
        <v>16000</v>
      </c>
      <c r="K319" s="135">
        <v>16000</v>
      </c>
      <c r="L319" s="438">
        <v>16000</v>
      </c>
      <c r="M319" s="438">
        <v>16000</v>
      </c>
      <c r="N319" s="138">
        <v>16000</v>
      </c>
      <c r="O319" s="138">
        <v>16000</v>
      </c>
      <c r="P319" s="138">
        <v>16000</v>
      </c>
    </row>
    <row r="320" spans="1:17" ht="18" customHeight="1" thickBot="1">
      <c r="A320" s="133"/>
      <c r="B320" s="133"/>
      <c r="C320" s="133"/>
      <c r="D320" s="133"/>
      <c r="E320" s="541" t="s">
        <v>288</v>
      </c>
      <c r="F320" s="542"/>
      <c r="G320" s="542"/>
      <c r="H320" s="543"/>
      <c r="I320" s="139">
        <f>I319+I309+I312</f>
        <v>19237</v>
      </c>
      <c r="J320" s="275">
        <v>22778</v>
      </c>
      <c r="K320" s="275">
        <f t="shared" ref="K320:P320" si="96">K309+K312+K319</f>
        <v>20300</v>
      </c>
      <c r="L320" s="439">
        <f t="shared" si="96"/>
        <v>20900</v>
      </c>
      <c r="M320" s="439">
        <f t="shared" si="96"/>
        <v>20208</v>
      </c>
      <c r="N320" s="275">
        <f t="shared" si="96"/>
        <v>20900</v>
      </c>
      <c r="O320" s="275">
        <f t="shared" si="96"/>
        <v>20900</v>
      </c>
      <c r="P320" s="275">
        <f t="shared" si="96"/>
        <v>20900</v>
      </c>
    </row>
    <row r="321" spans="1:17" ht="21" customHeight="1" thickBot="1">
      <c r="A321" s="508" t="s">
        <v>614</v>
      </c>
      <c r="B321" s="488"/>
      <c r="C321" s="488"/>
      <c r="D321" s="488"/>
      <c r="E321" s="488"/>
      <c r="F321" s="488"/>
      <c r="G321" s="488"/>
      <c r="H321" s="507"/>
      <c r="I321" s="140"/>
      <c r="J321" s="141"/>
      <c r="K321" s="141"/>
      <c r="L321" s="141"/>
      <c r="M321" s="141"/>
      <c r="N321" s="141"/>
      <c r="O321" s="141"/>
      <c r="P321" s="16"/>
    </row>
    <row r="322" spans="1:17">
      <c r="A322" s="87" t="s">
        <v>289</v>
      </c>
      <c r="B322" s="87" t="s">
        <v>309</v>
      </c>
      <c r="C322" s="87" t="s">
        <v>55</v>
      </c>
      <c r="D322" s="87"/>
      <c r="E322" s="524" t="s">
        <v>56</v>
      </c>
      <c r="F322" s="525"/>
      <c r="G322" s="525"/>
      <c r="H322" s="526"/>
      <c r="I322" s="143">
        <f t="shared" ref="I322:N322" si="97">I323+I324</f>
        <v>6993</v>
      </c>
      <c r="J322" s="143">
        <f t="shared" si="97"/>
        <v>5781</v>
      </c>
      <c r="K322" s="143">
        <f t="shared" si="97"/>
        <v>7242</v>
      </c>
      <c r="L322" s="143">
        <f t="shared" ref="L322" si="98">L323+L324</f>
        <v>6150</v>
      </c>
      <c r="M322" s="440">
        <f t="shared" si="97"/>
        <v>7500</v>
      </c>
      <c r="N322" s="143">
        <f t="shared" si="97"/>
        <v>7850</v>
      </c>
      <c r="O322" s="143">
        <f t="shared" ref="O322:P322" si="99">O323+O324</f>
        <v>7850</v>
      </c>
      <c r="P322" s="135">
        <f t="shared" si="99"/>
        <v>7850</v>
      </c>
    </row>
    <row r="323" spans="1:17">
      <c r="A323" s="3"/>
      <c r="B323" s="3"/>
      <c r="C323" s="3"/>
      <c r="D323" s="3" t="s">
        <v>32</v>
      </c>
      <c r="E323" s="489" t="s">
        <v>278</v>
      </c>
      <c r="F323" s="490"/>
      <c r="G323" s="490"/>
      <c r="H323" s="491"/>
      <c r="I323" s="45">
        <v>6372</v>
      </c>
      <c r="J323" s="45">
        <v>5533</v>
      </c>
      <c r="K323" s="45">
        <v>6942</v>
      </c>
      <c r="L323" s="144">
        <v>5500</v>
      </c>
      <c r="M323" s="411">
        <v>7000</v>
      </c>
      <c r="N323" s="144">
        <v>7200</v>
      </c>
      <c r="O323" s="144">
        <v>7200</v>
      </c>
      <c r="P323" s="45">
        <v>7200</v>
      </c>
    </row>
    <row r="324" spans="1:17">
      <c r="A324" s="3"/>
      <c r="B324" s="3"/>
      <c r="C324" s="3"/>
      <c r="D324" s="3" t="s">
        <v>35</v>
      </c>
      <c r="E324" s="489" t="s">
        <v>58</v>
      </c>
      <c r="F324" s="515"/>
      <c r="G324" s="515"/>
      <c r="H324" s="516"/>
      <c r="I324" s="45">
        <v>621</v>
      </c>
      <c r="J324" s="45">
        <v>248</v>
      </c>
      <c r="K324" s="45">
        <v>300</v>
      </c>
      <c r="L324" s="144">
        <v>650</v>
      </c>
      <c r="M324" s="411">
        <v>500</v>
      </c>
      <c r="N324" s="144">
        <v>650</v>
      </c>
      <c r="O324" s="144">
        <v>650</v>
      </c>
      <c r="P324" s="45">
        <v>650</v>
      </c>
    </row>
    <row r="325" spans="1:17">
      <c r="A325" s="7" t="s">
        <v>290</v>
      </c>
      <c r="B325" s="7"/>
      <c r="C325" s="7" t="s">
        <v>65</v>
      </c>
      <c r="D325" s="7"/>
      <c r="E325" s="517" t="s">
        <v>66</v>
      </c>
      <c r="F325" s="518"/>
      <c r="G325" s="518"/>
      <c r="H325" s="519"/>
      <c r="I325" s="46">
        <f t="shared" ref="I325:N325" si="100">I326+I327+I328</f>
        <v>96</v>
      </c>
      <c r="J325" s="46">
        <f t="shared" si="100"/>
        <v>72</v>
      </c>
      <c r="K325" s="46">
        <f t="shared" si="100"/>
        <v>150</v>
      </c>
      <c r="L325" s="46">
        <f t="shared" ref="L325" si="101">L326+L327+L328</f>
        <v>250</v>
      </c>
      <c r="M325" s="393">
        <f t="shared" si="100"/>
        <v>563</v>
      </c>
      <c r="N325" s="46">
        <f t="shared" si="100"/>
        <v>2150</v>
      </c>
      <c r="O325" s="46">
        <f t="shared" ref="O325:P325" si="102">O326+O327+O328</f>
        <v>2150</v>
      </c>
      <c r="P325" s="46">
        <f t="shared" si="102"/>
        <v>2150</v>
      </c>
    </row>
    <row r="326" spans="1:17">
      <c r="A326" s="3"/>
      <c r="B326" s="3"/>
      <c r="C326" s="3"/>
      <c r="D326" s="3" t="s">
        <v>32</v>
      </c>
      <c r="E326" s="489" t="s">
        <v>291</v>
      </c>
      <c r="F326" s="515"/>
      <c r="G326" s="515"/>
      <c r="H326" s="516"/>
      <c r="I326" s="45">
        <v>0</v>
      </c>
      <c r="J326" s="45">
        <v>0</v>
      </c>
      <c r="K326" s="45">
        <v>100</v>
      </c>
      <c r="L326" s="144">
        <v>100</v>
      </c>
      <c r="M326" s="411">
        <v>363</v>
      </c>
      <c r="N326" s="144">
        <v>2000</v>
      </c>
      <c r="O326" s="144">
        <v>2000</v>
      </c>
      <c r="P326" s="45">
        <v>2000</v>
      </c>
      <c r="Q326" s="97" t="s">
        <v>615</v>
      </c>
    </row>
    <row r="327" spans="1:17">
      <c r="A327" s="3"/>
      <c r="B327" s="3"/>
      <c r="C327" s="3"/>
      <c r="D327" s="3" t="s">
        <v>71</v>
      </c>
      <c r="E327" s="489" t="s">
        <v>292</v>
      </c>
      <c r="F327" s="518"/>
      <c r="G327" s="518"/>
      <c r="H327" s="519"/>
      <c r="I327" s="45">
        <v>0</v>
      </c>
      <c r="J327" s="45">
        <v>0</v>
      </c>
      <c r="K327" s="45">
        <v>0</v>
      </c>
      <c r="L327" s="144">
        <v>100</v>
      </c>
      <c r="M327" s="411">
        <v>0</v>
      </c>
      <c r="N327" s="144">
        <v>100</v>
      </c>
      <c r="O327" s="144">
        <v>100</v>
      </c>
      <c r="P327" s="45">
        <v>100</v>
      </c>
    </row>
    <row r="328" spans="1:17">
      <c r="A328" s="3"/>
      <c r="B328" s="3"/>
      <c r="C328" s="3"/>
      <c r="D328" s="3" t="s">
        <v>149</v>
      </c>
      <c r="E328" s="489" t="s">
        <v>293</v>
      </c>
      <c r="F328" s="518"/>
      <c r="G328" s="518"/>
      <c r="H328" s="519"/>
      <c r="I328" s="45">
        <v>96</v>
      </c>
      <c r="J328" s="45">
        <v>72</v>
      </c>
      <c r="K328" s="45">
        <v>50</v>
      </c>
      <c r="L328" s="144">
        <v>50</v>
      </c>
      <c r="M328" s="411">
        <v>200</v>
      </c>
      <c r="N328" s="144">
        <v>50</v>
      </c>
      <c r="O328" s="144">
        <v>50</v>
      </c>
      <c r="P328" s="45">
        <v>50</v>
      </c>
    </row>
    <row r="329" spans="1:17">
      <c r="A329" s="7" t="s">
        <v>294</v>
      </c>
      <c r="B329" s="7"/>
      <c r="C329" s="7" t="s">
        <v>153</v>
      </c>
      <c r="D329" s="7"/>
      <c r="E329" s="492" t="s">
        <v>237</v>
      </c>
      <c r="F329" s="520"/>
      <c r="G329" s="520"/>
      <c r="H329" s="521"/>
      <c r="I329" s="46">
        <f t="shared" ref="I329:P329" si="103">I330</f>
        <v>175</v>
      </c>
      <c r="J329" s="46">
        <f t="shared" si="103"/>
        <v>0</v>
      </c>
      <c r="K329" s="46">
        <f t="shared" si="103"/>
        <v>200</v>
      </c>
      <c r="L329" s="46">
        <f t="shared" si="103"/>
        <v>100</v>
      </c>
      <c r="M329" s="393">
        <f t="shared" si="103"/>
        <v>7900</v>
      </c>
      <c r="N329" s="46">
        <f t="shared" si="103"/>
        <v>100</v>
      </c>
      <c r="O329" s="46">
        <f t="shared" si="103"/>
        <v>100</v>
      </c>
      <c r="P329" s="46">
        <f t="shared" si="103"/>
        <v>100</v>
      </c>
    </row>
    <row r="330" spans="1:17" ht="15.75" thickBot="1">
      <c r="A330" s="25"/>
      <c r="B330" s="25"/>
      <c r="C330" s="25"/>
      <c r="D330" s="25" t="s">
        <v>71</v>
      </c>
      <c r="E330" s="495" t="s">
        <v>238</v>
      </c>
      <c r="F330" s="522"/>
      <c r="G330" s="522"/>
      <c r="H330" s="523"/>
      <c r="I330" s="50">
        <v>175</v>
      </c>
      <c r="J330" s="50">
        <v>0</v>
      </c>
      <c r="K330" s="50">
        <v>200</v>
      </c>
      <c r="L330" s="145">
        <v>100</v>
      </c>
      <c r="M330" s="441">
        <v>7900</v>
      </c>
      <c r="N330" s="145">
        <v>100</v>
      </c>
      <c r="O330" s="145">
        <v>100</v>
      </c>
      <c r="P330" s="79">
        <v>100</v>
      </c>
    </row>
    <row r="331" spans="1:17" ht="15.75" thickBot="1">
      <c r="A331" s="28"/>
      <c r="B331" s="28"/>
      <c r="C331" s="28"/>
      <c r="D331" s="28"/>
      <c r="E331" s="512" t="s">
        <v>311</v>
      </c>
      <c r="F331" s="513"/>
      <c r="G331" s="513"/>
      <c r="H331" s="514"/>
      <c r="I331" s="33">
        <f>I322+I325+I329</f>
        <v>7264</v>
      </c>
      <c r="J331" s="52">
        <f>J322+J325+K329</f>
        <v>6053</v>
      </c>
      <c r="K331" s="52">
        <f t="shared" ref="K331:P331" si="104">K322+K325+K329</f>
        <v>7592</v>
      </c>
      <c r="L331" s="442">
        <f t="shared" si="104"/>
        <v>6500</v>
      </c>
      <c r="M331" s="442">
        <f t="shared" si="104"/>
        <v>15963</v>
      </c>
      <c r="N331" s="52">
        <f t="shared" si="104"/>
        <v>10100</v>
      </c>
      <c r="O331" s="52">
        <f t="shared" si="104"/>
        <v>10100</v>
      </c>
      <c r="P331" s="52">
        <f t="shared" si="104"/>
        <v>10100</v>
      </c>
    </row>
    <row r="332" spans="1:17" ht="19.5" thickBot="1">
      <c r="A332" s="508" t="s">
        <v>308</v>
      </c>
      <c r="B332" s="488"/>
      <c r="C332" s="488"/>
      <c r="D332" s="488"/>
      <c r="E332" s="488"/>
      <c r="F332" s="488"/>
      <c r="G332" s="488"/>
      <c r="H332" s="507"/>
      <c r="I332" s="104"/>
      <c r="J332" s="103"/>
      <c r="K332" s="103"/>
      <c r="L332" s="103"/>
      <c r="M332" s="443"/>
      <c r="N332" s="103"/>
      <c r="O332" s="103"/>
      <c r="P332" s="16"/>
    </row>
    <row r="333" spans="1:17">
      <c r="A333" s="7" t="s">
        <v>295</v>
      </c>
      <c r="B333" s="7" t="s">
        <v>309</v>
      </c>
      <c r="C333" s="7" t="s">
        <v>306</v>
      </c>
      <c r="D333" s="7"/>
      <c r="E333" s="527" t="s">
        <v>296</v>
      </c>
      <c r="F333" s="528"/>
      <c r="G333" s="528"/>
      <c r="H333" s="529"/>
      <c r="I333" s="44">
        <v>6038</v>
      </c>
      <c r="J333" s="43">
        <v>6006</v>
      </c>
      <c r="K333" s="43">
        <v>4000</v>
      </c>
      <c r="L333" s="273">
        <v>6500</v>
      </c>
      <c r="M333" s="444">
        <v>7000</v>
      </c>
      <c r="N333" s="273">
        <v>7000</v>
      </c>
      <c r="O333" s="273">
        <v>7000</v>
      </c>
      <c r="P333" s="61">
        <v>7000</v>
      </c>
    </row>
    <row r="334" spans="1:17">
      <c r="A334" s="47"/>
      <c r="B334" s="47"/>
      <c r="C334" s="47"/>
      <c r="D334" s="47"/>
      <c r="E334" s="517" t="s">
        <v>307</v>
      </c>
      <c r="F334" s="518"/>
      <c r="G334" s="518"/>
      <c r="H334" s="519"/>
      <c r="I334" s="116"/>
      <c r="J334" s="117">
        <v>900</v>
      </c>
      <c r="K334" s="117">
        <v>900</v>
      </c>
      <c r="L334" s="299">
        <v>0</v>
      </c>
      <c r="M334" s="445">
        <v>800</v>
      </c>
      <c r="N334" s="299">
        <v>0</v>
      </c>
      <c r="O334" s="299">
        <v>0</v>
      </c>
      <c r="P334" s="116">
        <v>0</v>
      </c>
    </row>
    <row r="335" spans="1:17" ht="15.75" thickBot="1">
      <c r="A335" s="25"/>
      <c r="B335" s="25"/>
      <c r="C335" s="47" t="s">
        <v>100</v>
      </c>
      <c r="D335" s="47"/>
      <c r="E335" s="530" t="s">
        <v>423</v>
      </c>
      <c r="F335" s="531"/>
      <c r="G335" s="531"/>
      <c r="H335" s="532"/>
      <c r="I335" s="204">
        <v>0</v>
      </c>
      <c r="J335" s="204">
        <v>70</v>
      </c>
      <c r="K335" s="204">
        <v>0</v>
      </c>
      <c r="L335" s="274">
        <v>200</v>
      </c>
      <c r="M335" s="446">
        <v>10</v>
      </c>
      <c r="N335" s="274">
        <v>200</v>
      </c>
      <c r="O335" s="274">
        <v>200</v>
      </c>
      <c r="P335" s="348">
        <v>200</v>
      </c>
    </row>
    <row r="336" spans="1:17" ht="15.75" thickBot="1">
      <c r="A336" s="28"/>
      <c r="B336" s="28"/>
      <c r="C336" s="28"/>
      <c r="D336" s="28"/>
      <c r="E336" s="512" t="s">
        <v>311</v>
      </c>
      <c r="F336" s="513"/>
      <c r="G336" s="513"/>
      <c r="H336" s="514"/>
      <c r="I336" s="52">
        <f>I333+I335</f>
        <v>6038</v>
      </c>
      <c r="J336" s="52">
        <f>J333+J335+J334</f>
        <v>6976</v>
      </c>
      <c r="K336" s="52">
        <f>K333+K335+K334</f>
        <v>4900</v>
      </c>
      <c r="L336" s="442">
        <f>L322+L325+L329+L333+L335</f>
        <v>13200</v>
      </c>
      <c r="M336" s="442">
        <f>M322+M325+M329+M333+M335</f>
        <v>22973</v>
      </c>
      <c r="N336" s="52">
        <f>N322+N325+N329+N333+N335</f>
        <v>17300</v>
      </c>
      <c r="O336" s="52">
        <f>O322+O325+O329+O333+O335</f>
        <v>17300</v>
      </c>
      <c r="P336" s="52">
        <f>P322+P325+P329+P333+P335</f>
        <v>17300</v>
      </c>
    </row>
    <row r="337" spans="1:17" ht="19.5" thickBot="1">
      <c r="A337" s="508" t="s">
        <v>303</v>
      </c>
      <c r="B337" s="488"/>
      <c r="C337" s="488"/>
      <c r="D337" s="488"/>
      <c r="E337" s="488"/>
      <c r="F337" s="488"/>
      <c r="G337" s="488"/>
      <c r="H337" s="507"/>
      <c r="I337" s="97"/>
      <c r="J337" s="97"/>
      <c r="K337" s="97"/>
      <c r="L337" s="97"/>
      <c r="M337" s="447"/>
      <c r="N337" s="97"/>
      <c r="O337" s="97"/>
      <c r="P337" s="16"/>
    </row>
    <row r="338" spans="1:17">
      <c r="A338" s="2" t="s">
        <v>304</v>
      </c>
      <c r="B338" s="184" t="s">
        <v>305</v>
      </c>
      <c r="C338" s="2" t="s">
        <v>55</v>
      </c>
      <c r="D338" s="2"/>
      <c r="E338" s="480" t="s">
        <v>56</v>
      </c>
      <c r="F338" s="539"/>
      <c r="G338" s="539"/>
      <c r="H338" s="540"/>
      <c r="I338" s="61">
        <f>I339</f>
        <v>258</v>
      </c>
      <c r="J338" s="61">
        <f>J339</f>
        <v>277</v>
      </c>
      <c r="K338" s="63">
        <v>0</v>
      </c>
      <c r="L338" s="63"/>
      <c r="M338" s="391"/>
      <c r="N338" s="63"/>
      <c r="O338" s="63"/>
      <c r="P338" s="63"/>
    </row>
    <row r="339" spans="1:17">
      <c r="A339" s="3"/>
      <c r="B339" s="185"/>
      <c r="C339" s="3" t="s">
        <v>100</v>
      </c>
      <c r="D339" s="3" t="s">
        <v>38</v>
      </c>
      <c r="E339" s="492" t="s">
        <v>411</v>
      </c>
      <c r="F339" s="493"/>
      <c r="G339" s="493"/>
      <c r="H339" s="494"/>
      <c r="I339" s="45">
        <v>258</v>
      </c>
      <c r="J339" s="45">
        <v>277</v>
      </c>
      <c r="K339" s="46">
        <v>470</v>
      </c>
      <c r="L339" s="46">
        <v>250</v>
      </c>
      <c r="M339" s="393">
        <v>262</v>
      </c>
      <c r="N339" s="46">
        <v>270</v>
      </c>
      <c r="O339" s="46">
        <v>270</v>
      </c>
      <c r="P339" s="46">
        <v>270</v>
      </c>
    </row>
    <row r="340" spans="1:17" ht="15.75" thickBot="1">
      <c r="A340" s="120" t="s">
        <v>310</v>
      </c>
      <c r="B340" s="156"/>
      <c r="C340" s="120" t="s">
        <v>153</v>
      </c>
      <c r="D340" s="120" t="s">
        <v>71</v>
      </c>
      <c r="E340" s="530" t="s">
        <v>616</v>
      </c>
      <c r="F340" s="531"/>
      <c r="G340" s="531"/>
      <c r="H340" s="532"/>
      <c r="I340" s="116">
        <v>312</v>
      </c>
      <c r="J340" s="117">
        <v>302</v>
      </c>
      <c r="K340" s="116">
        <v>250</v>
      </c>
      <c r="L340" s="116">
        <v>1000</v>
      </c>
      <c r="M340" s="428">
        <v>157</v>
      </c>
      <c r="N340" s="116">
        <v>1000</v>
      </c>
      <c r="O340" s="116">
        <v>1000</v>
      </c>
      <c r="P340" s="116">
        <v>1000</v>
      </c>
    </row>
    <row r="341" spans="1:17" ht="15.75" thickBot="1">
      <c r="A341" s="28"/>
      <c r="B341" s="173"/>
      <c r="C341" s="28"/>
      <c r="D341" s="28"/>
      <c r="E341" s="686" t="s">
        <v>312</v>
      </c>
      <c r="F341" s="687"/>
      <c r="G341" s="687"/>
      <c r="H341" s="688"/>
      <c r="I341" s="52">
        <f>I338+I340</f>
        <v>570</v>
      </c>
      <c r="J341" s="52">
        <f>J338+J340</f>
        <v>579</v>
      </c>
      <c r="K341" s="52">
        <f t="shared" ref="K341:P341" si="105">K338+K339+K340</f>
        <v>720</v>
      </c>
      <c r="L341" s="442">
        <f t="shared" si="105"/>
        <v>1250</v>
      </c>
      <c r="M341" s="442">
        <f t="shared" si="105"/>
        <v>419</v>
      </c>
      <c r="N341" s="52">
        <f t="shared" si="105"/>
        <v>1270</v>
      </c>
      <c r="O341" s="52">
        <f t="shared" si="105"/>
        <v>1270</v>
      </c>
      <c r="P341" s="52">
        <f t="shared" si="105"/>
        <v>1270</v>
      </c>
    </row>
    <row r="342" spans="1:17" ht="19.5" thickBot="1">
      <c r="A342" s="636" t="s">
        <v>412</v>
      </c>
      <c r="B342" s="689"/>
      <c r="C342" s="689"/>
      <c r="D342" s="689"/>
      <c r="E342" s="689"/>
      <c r="F342" s="689"/>
      <c r="G342" s="689"/>
      <c r="H342" s="690"/>
      <c r="I342" s="97"/>
      <c r="J342" s="97"/>
      <c r="K342" s="97"/>
      <c r="L342" s="97"/>
      <c r="M342" s="447"/>
      <c r="N342" s="97"/>
      <c r="O342" s="97"/>
      <c r="P342" s="16"/>
    </row>
    <row r="343" spans="1:17">
      <c r="A343" s="2" t="s">
        <v>313</v>
      </c>
      <c r="B343" s="190" t="s">
        <v>314</v>
      </c>
      <c r="C343" s="2" t="s">
        <v>55</v>
      </c>
      <c r="D343" s="2" t="s">
        <v>35</v>
      </c>
      <c r="E343" s="480" t="s">
        <v>56</v>
      </c>
      <c r="F343" s="539"/>
      <c r="G343" s="539"/>
      <c r="H343" s="540"/>
      <c r="I343" s="61">
        <v>355</v>
      </c>
      <c r="J343" s="191">
        <v>266</v>
      </c>
      <c r="K343" s="63">
        <v>200</v>
      </c>
      <c r="L343" s="63">
        <v>200</v>
      </c>
      <c r="M343" s="408">
        <v>250</v>
      </c>
      <c r="N343" s="63">
        <v>200</v>
      </c>
      <c r="O343" s="63">
        <v>200</v>
      </c>
      <c r="P343" s="63">
        <v>200</v>
      </c>
    </row>
    <row r="344" spans="1:17">
      <c r="A344" s="3" t="s">
        <v>315</v>
      </c>
      <c r="B344" s="185"/>
      <c r="C344" s="3" t="s">
        <v>65</v>
      </c>
      <c r="D344" s="3" t="s">
        <v>81</v>
      </c>
      <c r="E344" s="517" t="s">
        <v>316</v>
      </c>
      <c r="F344" s="674"/>
      <c r="G344" s="674"/>
      <c r="H344" s="675"/>
      <c r="I344" s="46">
        <v>52</v>
      </c>
      <c r="J344" s="62">
        <v>0</v>
      </c>
      <c r="K344" s="45">
        <v>100</v>
      </c>
      <c r="L344" s="45">
        <v>78</v>
      </c>
      <c r="M344" s="410">
        <v>78</v>
      </c>
      <c r="N344" s="45">
        <v>78</v>
      </c>
      <c r="O344" s="45">
        <v>78</v>
      </c>
      <c r="P344" s="45">
        <v>78</v>
      </c>
    </row>
    <row r="345" spans="1:17">
      <c r="A345" s="3"/>
      <c r="B345" s="185"/>
      <c r="C345" s="3" t="s">
        <v>65</v>
      </c>
      <c r="D345" s="3" t="s">
        <v>71</v>
      </c>
      <c r="E345" s="364" t="s">
        <v>603</v>
      </c>
      <c r="F345" s="368"/>
      <c r="G345" s="368"/>
      <c r="H345" s="369"/>
      <c r="I345" s="46"/>
      <c r="J345" s="62"/>
      <c r="K345" s="45"/>
      <c r="L345" s="45"/>
      <c r="M345" s="410">
        <v>816</v>
      </c>
      <c r="N345" s="45"/>
      <c r="O345" s="45"/>
      <c r="P345" s="45"/>
    </row>
    <row r="346" spans="1:17">
      <c r="A346" s="3" t="s">
        <v>317</v>
      </c>
      <c r="B346" s="185"/>
      <c r="C346" s="3"/>
      <c r="D346" s="3"/>
      <c r="E346" s="492" t="s">
        <v>237</v>
      </c>
      <c r="F346" s="520"/>
      <c r="G346" s="520"/>
      <c r="H346" s="521"/>
      <c r="I346" s="46">
        <f t="shared" ref="I346:N346" si="106">I348</f>
        <v>1801</v>
      </c>
      <c r="J346" s="46">
        <f t="shared" si="106"/>
        <v>2232</v>
      </c>
      <c r="K346" s="46">
        <f t="shared" si="106"/>
        <v>1500</v>
      </c>
      <c r="L346" s="46">
        <f t="shared" si="106"/>
        <v>1000</v>
      </c>
      <c r="M346" s="448">
        <f>M348+M347</f>
        <v>5170</v>
      </c>
      <c r="N346" s="46">
        <f t="shared" si="106"/>
        <v>1000</v>
      </c>
      <c r="O346" s="46">
        <f t="shared" ref="O346:P346" si="107">O348</f>
        <v>1000</v>
      </c>
      <c r="P346" s="46">
        <f t="shared" si="107"/>
        <v>1000</v>
      </c>
    </row>
    <row r="347" spans="1:17">
      <c r="A347" s="120"/>
      <c r="B347" s="367"/>
      <c r="C347" s="120" t="s">
        <v>153</v>
      </c>
      <c r="D347" s="120" t="s">
        <v>71</v>
      </c>
      <c r="E347" s="375" t="s">
        <v>604</v>
      </c>
      <c r="F347" s="371"/>
      <c r="G347" s="371"/>
      <c r="H347" s="376"/>
      <c r="I347" s="116"/>
      <c r="J347" s="94"/>
      <c r="K347" s="116"/>
      <c r="L347" s="116"/>
      <c r="M347" s="447">
        <v>4850</v>
      </c>
      <c r="N347" s="116"/>
      <c r="O347" s="116"/>
      <c r="P347" s="116"/>
    </row>
    <row r="348" spans="1:17" ht="15.75" thickBot="1">
      <c r="A348" s="188"/>
      <c r="B348" s="187"/>
      <c r="C348" s="188" t="s">
        <v>100</v>
      </c>
      <c r="D348" s="188" t="s">
        <v>39</v>
      </c>
      <c r="E348" s="682" t="s">
        <v>318</v>
      </c>
      <c r="F348" s="683"/>
      <c r="G348" s="683"/>
      <c r="H348" s="684"/>
      <c r="I348" s="189">
        <v>1801</v>
      </c>
      <c r="J348" s="105">
        <v>2232</v>
      </c>
      <c r="K348" s="189">
        <v>1500</v>
      </c>
      <c r="L348" s="189">
        <v>1000</v>
      </c>
      <c r="M348" s="412">
        <v>320</v>
      </c>
      <c r="N348" s="189">
        <v>1000</v>
      </c>
      <c r="O348" s="189">
        <v>1000</v>
      </c>
      <c r="P348" s="189">
        <v>1000</v>
      </c>
      <c r="Q348" s="265" t="s">
        <v>559</v>
      </c>
    </row>
    <row r="349" spans="1:17">
      <c r="A349" s="308"/>
      <c r="B349" s="308"/>
      <c r="C349" s="308"/>
      <c r="D349" s="308"/>
      <c r="E349" s="304"/>
      <c r="F349" s="304"/>
      <c r="G349" s="304"/>
      <c r="H349" s="304"/>
      <c r="I349" s="97"/>
      <c r="J349" s="97"/>
      <c r="K349" s="97"/>
      <c r="L349" s="97"/>
      <c r="M349" s="97"/>
      <c r="N349" s="97"/>
      <c r="O349" s="97"/>
      <c r="P349" s="16"/>
    </row>
    <row r="350" spans="1:17">
      <c r="A350" s="308"/>
      <c r="B350" s="308"/>
      <c r="C350" s="308"/>
      <c r="D350" s="308"/>
      <c r="E350" s="304"/>
      <c r="F350" s="304"/>
      <c r="G350" s="304"/>
      <c r="H350" s="304"/>
      <c r="I350" s="97"/>
      <c r="J350" s="97"/>
      <c r="K350" s="97"/>
      <c r="L350" s="97"/>
      <c r="M350" s="97"/>
      <c r="N350" s="97"/>
      <c r="O350" s="97"/>
      <c r="P350" s="16"/>
    </row>
    <row r="351" spans="1:17" ht="15.75" thickBot="1">
      <c r="A351" s="308"/>
      <c r="B351" s="308"/>
      <c r="C351" s="308"/>
      <c r="D351" s="308"/>
      <c r="E351" s="304"/>
      <c r="F351" s="304"/>
      <c r="G351" s="304"/>
      <c r="H351" s="304"/>
      <c r="I351" s="97"/>
      <c r="J351" s="97"/>
      <c r="K351" s="97"/>
      <c r="L351" s="97"/>
      <c r="M351" s="97"/>
      <c r="N351" s="97"/>
      <c r="O351" s="97"/>
      <c r="P351" s="16"/>
    </row>
    <row r="352" spans="1:17" ht="19.5" thickBot="1">
      <c r="A352" s="487" t="s">
        <v>281</v>
      </c>
      <c r="B352" s="488"/>
      <c r="C352" s="488"/>
      <c r="D352" s="488"/>
      <c r="E352" s="488"/>
      <c r="F352" s="488"/>
      <c r="G352" s="488"/>
      <c r="H352" s="303"/>
      <c r="I352" s="53" t="s">
        <v>6</v>
      </c>
      <c r="J352" s="53" t="s">
        <v>6</v>
      </c>
      <c r="K352" s="53" t="s">
        <v>6</v>
      </c>
      <c r="L352" s="53" t="s">
        <v>6</v>
      </c>
      <c r="M352" s="53" t="s">
        <v>585</v>
      </c>
      <c r="N352" s="53" t="s">
        <v>6</v>
      </c>
      <c r="O352" s="53" t="s">
        <v>6</v>
      </c>
      <c r="P352" s="53" t="s">
        <v>6</v>
      </c>
    </row>
    <row r="353" spans="1:16" ht="31.5" thickBot="1">
      <c r="A353" s="508" t="s">
        <v>412</v>
      </c>
      <c r="B353" s="488"/>
      <c r="C353" s="488"/>
      <c r="D353" s="488"/>
      <c r="E353" s="488"/>
      <c r="F353" s="488"/>
      <c r="G353" s="488"/>
      <c r="H353" s="507"/>
      <c r="I353" s="54" t="s">
        <v>7</v>
      </c>
      <c r="J353" s="54" t="s">
        <v>11</v>
      </c>
      <c r="K353" s="55" t="s">
        <v>11</v>
      </c>
      <c r="L353" s="55" t="s">
        <v>11</v>
      </c>
      <c r="M353" s="55" t="s">
        <v>586</v>
      </c>
      <c r="N353" s="55" t="s">
        <v>11</v>
      </c>
      <c r="O353" s="55" t="s">
        <v>11</v>
      </c>
      <c r="P353" s="55" t="s">
        <v>11</v>
      </c>
    </row>
    <row r="354" spans="1:16" ht="25.5" thickBot="1">
      <c r="A354" s="57" t="s">
        <v>2</v>
      </c>
      <c r="B354" s="58" t="s">
        <v>3</v>
      </c>
      <c r="C354" s="59" t="s">
        <v>4</v>
      </c>
      <c r="D354" s="60"/>
      <c r="E354" s="305" t="s">
        <v>5</v>
      </c>
      <c r="F354" s="306"/>
      <c r="G354" s="306"/>
      <c r="H354" s="307"/>
      <c r="I354" s="56" t="s">
        <v>8</v>
      </c>
      <c r="J354" s="56" t="s">
        <v>10</v>
      </c>
      <c r="K354" s="56" t="s">
        <v>12</v>
      </c>
      <c r="L354" s="55" t="s">
        <v>13</v>
      </c>
      <c r="M354" s="55" t="s">
        <v>13</v>
      </c>
      <c r="N354" s="56" t="s">
        <v>459</v>
      </c>
      <c r="O354" s="56" t="s">
        <v>297</v>
      </c>
      <c r="P354" s="56" t="s">
        <v>618</v>
      </c>
    </row>
    <row r="355" spans="1:16">
      <c r="A355" s="85" t="s">
        <v>319</v>
      </c>
      <c r="B355" s="85"/>
      <c r="C355" s="85" t="s">
        <v>134</v>
      </c>
      <c r="D355" s="85"/>
      <c r="E355" s="480" t="s">
        <v>572</v>
      </c>
      <c r="F355" s="539"/>
      <c r="G355" s="539"/>
      <c r="H355" s="540"/>
      <c r="I355" s="135">
        <v>0</v>
      </c>
      <c r="J355" s="135">
        <v>1000</v>
      </c>
      <c r="K355" s="135">
        <v>1000</v>
      </c>
      <c r="L355" s="451">
        <v>13000</v>
      </c>
      <c r="M355" s="451">
        <v>10000</v>
      </c>
      <c r="N355" s="272">
        <v>10000</v>
      </c>
      <c r="O355" s="272"/>
      <c r="P355" s="135"/>
    </row>
    <row r="356" spans="1:16" ht="15.75" thickBot="1">
      <c r="A356" s="133"/>
      <c r="B356" s="133"/>
      <c r="C356" s="133"/>
      <c r="D356" s="133"/>
      <c r="E356" s="541" t="s">
        <v>320</v>
      </c>
      <c r="F356" s="542"/>
      <c r="G356" s="542"/>
      <c r="H356" s="543"/>
      <c r="I356" s="275">
        <f>I343+I346+I344</f>
        <v>2208</v>
      </c>
      <c r="J356" s="275">
        <f>J343+J346+J344</f>
        <v>2498</v>
      </c>
      <c r="K356" s="275">
        <f>K343+K346+K344+K355</f>
        <v>2800</v>
      </c>
      <c r="L356" s="439">
        <f>L343+L346+L344+L355</f>
        <v>14278</v>
      </c>
      <c r="M356" s="439">
        <f>M343+M346+M344+M355</f>
        <v>15498</v>
      </c>
      <c r="N356" s="275">
        <f>N343+N346+N344+N355</f>
        <v>11278</v>
      </c>
      <c r="O356" s="275"/>
      <c r="P356" s="275"/>
    </row>
    <row r="357" spans="1:16" ht="19.5" thickBot="1">
      <c r="A357" s="508" t="s">
        <v>321</v>
      </c>
      <c r="B357" s="488"/>
      <c r="C357" s="488"/>
      <c r="D357" s="488"/>
      <c r="E357" s="488"/>
      <c r="F357" s="488"/>
      <c r="G357" s="488"/>
      <c r="H357" s="507"/>
      <c r="I357" s="198"/>
      <c r="J357" s="198"/>
      <c r="K357" s="198"/>
      <c r="L357" s="452"/>
      <c r="M357" s="452"/>
    </row>
    <row r="358" spans="1:16" ht="15.75" thickBot="1">
      <c r="A358" s="183" t="s">
        <v>322</v>
      </c>
      <c r="B358" s="156" t="s">
        <v>323</v>
      </c>
      <c r="C358" s="196">
        <v>637</v>
      </c>
      <c r="D358" s="197">
        <v>27</v>
      </c>
      <c r="E358" s="685" t="s">
        <v>324</v>
      </c>
      <c r="F358" s="685"/>
      <c r="G358" s="685"/>
      <c r="H358" s="685"/>
      <c r="I358" s="276">
        <v>800</v>
      </c>
      <c r="J358" s="277">
        <v>650</v>
      </c>
      <c r="K358" s="277">
        <v>700</v>
      </c>
      <c r="L358" s="453">
        <v>650</v>
      </c>
      <c r="M358" s="453">
        <v>650</v>
      </c>
      <c r="N358" s="175">
        <v>650</v>
      </c>
      <c r="O358" s="175">
        <v>650</v>
      </c>
      <c r="P358" s="175">
        <v>650</v>
      </c>
    </row>
    <row r="359" spans="1:16" ht="15.75" thickBot="1">
      <c r="A359" s="183"/>
      <c r="B359" s="367"/>
      <c r="C359" s="196"/>
      <c r="D359" s="197">
        <v>4</v>
      </c>
      <c r="E359" s="370" t="s">
        <v>605</v>
      </c>
      <c r="F359" s="370"/>
      <c r="G359" s="370"/>
      <c r="H359" s="370"/>
      <c r="I359" s="276"/>
      <c r="J359" s="276"/>
      <c r="K359" s="277"/>
      <c r="L359" s="453"/>
      <c r="M359" s="453">
        <v>56</v>
      </c>
      <c r="N359" s="175"/>
      <c r="O359" s="175"/>
      <c r="P359" s="175"/>
    </row>
    <row r="360" spans="1:16" ht="15.75" thickBot="1">
      <c r="A360" s="176"/>
      <c r="B360" s="193"/>
      <c r="C360" s="176"/>
      <c r="D360" s="176"/>
      <c r="E360" s="192" t="s">
        <v>325</v>
      </c>
      <c r="F360" s="177"/>
      <c r="G360" s="177"/>
      <c r="H360" s="177"/>
      <c r="I360" s="278">
        <f t="shared" ref="I360:N360" si="108">I358</f>
        <v>800</v>
      </c>
      <c r="J360" s="278">
        <f t="shared" si="108"/>
        <v>650</v>
      </c>
      <c r="K360" s="269">
        <f t="shared" si="108"/>
        <v>700</v>
      </c>
      <c r="L360" s="454">
        <f t="shared" ref="L360" si="109">L358</f>
        <v>650</v>
      </c>
      <c r="M360" s="454">
        <f>M358+M359</f>
        <v>706</v>
      </c>
      <c r="N360" s="269">
        <f t="shared" si="108"/>
        <v>650</v>
      </c>
      <c r="O360" s="269">
        <f t="shared" ref="O360:P360" si="110">O358</f>
        <v>650</v>
      </c>
      <c r="P360" s="269">
        <f t="shared" si="110"/>
        <v>650</v>
      </c>
    </row>
    <row r="361" spans="1:16" ht="21" customHeight="1" thickBot="1">
      <c r="A361" s="194"/>
      <c r="B361" s="486" t="s">
        <v>199</v>
      </c>
      <c r="C361" s="486"/>
      <c r="D361" s="195"/>
      <c r="E361" s="477" t="s">
        <v>326</v>
      </c>
      <c r="F361" s="478"/>
      <c r="G361" s="478"/>
      <c r="H361" s="479"/>
      <c r="I361" s="279">
        <f>I320+I331+I336+I341+I356+I360</f>
        <v>36117</v>
      </c>
      <c r="J361" s="279">
        <f>J320+J331+J336+J341+J356+J360+J355</f>
        <v>40534</v>
      </c>
      <c r="K361" s="280">
        <f>K320+K331+K336+K341+K356+K360</f>
        <v>37012</v>
      </c>
      <c r="L361" s="280">
        <f>L320+L336+L341+L356+L360</f>
        <v>50278</v>
      </c>
      <c r="M361" s="434">
        <f>M320+M336+M341+M356+M360</f>
        <v>59804</v>
      </c>
      <c r="N361" s="280">
        <f>N320+N331+N336+N341+N356+N360</f>
        <v>61498</v>
      </c>
      <c r="O361" s="280">
        <f>O320+O331+O336+O341+O356+O360</f>
        <v>50220</v>
      </c>
      <c r="P361" s="280">
        <f>P320+P331+P336+P341+P356+P360</f>
        <v>50220</v>
      </c>
    </row>
    <row r="363" spans="1:16" ht="15.75" thickBot="1"/>
    <row r="364" spans="1:16" ht="19.5" thickBot="1">
      <c r="A364" s="487" t="s">
        <v>327</v>
      </c>
      <c r="B364" s="488"/>
      <c r="C364" s="488"/>
      <c r="D364" s="488"/>
      <c r="E364" s="488"/>
      <c r="F364" s="488"/>
      <c r="G364" s="488"/>
      <c r="H364" s="150"/>
      <c r="I364" s="53" t="s">
        <v>6</v>
      </c>
      <c r="J364" s="53" t="s">
        <v>6</v>
      </c>
      <c r="K364" s="53" t="s">
        <v>6</v>
      </c>
      <c r="L364" s="53" t="s">
        <v>6</v>
      </c>
      <c r="M364" s="53" t="s">
        <v>585</v>
      </c>
      <c r="N364" s="53" t="s">
        <v>6</v>
      </c>
      <c r="O364" s="53" t="s">
        <v>6</v>
      </c>
      <c r="P364" s="53" t="s">
        <v>6</v>
      </c>
    </row>
    <row r="365" spans="1:16" ht="31.5" thickBot="1">
      <c r="A365" s="508" t="s">
        <v>328</v>
      </c>
      <c r="B365" s="488"/>
      <c r="C365" s="488"/>
      <c r="D365" s="488"/>
      <c r="E365" s="488"/>
      <c r="F365" s="488"/>
      <c r="G365" s="488"/>
      <c r="H365" s="507"/>
      <c r="I365" s="54" t="s">
        <v>7</v>
      </c>
      <c r="J365" s="54" t="s">
        <v>11</v>
      </c>
      <c r="K365" s="55" t="s">
        <v>11</v>
      </c>
      <c r="L365" s="55" t="s">
        <v>11</v>
      </c>
      <c r="M365" s="55" t="s">
        <v>586</v>
      </c>
      <c r="N365" s="55" t="s">
        <v>11</v>
      </c>
      <c r="O365" s="55" t="s">
        <v>11</v>
      </c>
      <c r="P365" s="55" t="s">
        <v>11</v>
      </c>
    </row>
    <row r="366" spans="1:16" ht="25.5" thickBot="1">
      <c r="A366" s="57" t="s">
        <v>2</v>
      </c>
      <c r="B366" s="58" t="s">
        <v>3</v>
      </c>
      <c r="C366" s="59" t="s">
        <v>4</v>
      </c>
      <c r="D366" s="60"/>
      <c r="E366" s="153" t="s">
        <v>5</v>
      </c>
      <c r="F366" s="154"/>
      <c r="G366" s="154"/>
      <c r="H366" s="155"/>
      <c r="I366" s="56" t="s">
        <v>8</v>
      </c>
      <c r="J366" s="56" t="s">
        <v>10</v>
      </c>
      <c r="K366" s="56" t="s">
        <v>12</v>
      </c>
      <c r="L366" s="55" t="s">
        <v>13</v>
      </c>
      <c r="M366" s="55" t="s">
        <v>13</v>
      </c>
      <c r="N366" s="56" t="s">
        <v>459</v>
      </c>
      <c r="O366" s="56" t="s">
        <v>460</v>
      </c>
      <c r="P366" s="56" t="s">
        <v>578</v>
      </c>
    </row>
    <row r="367" spans="1:16">
      <c r="A367" s="4" t="s">
        <v>329</v>
      </c>
      <c r="B367" s="4" t="s">
        <v>329</v>
      </c>
      <c r="C367" s="4" t="s">
        <v>16</v>
      </c>
      <c r="D367" s="4"/>
      <c r="E367" s="161" t="s">
        <v>17</v>
      </c>
      <c r="F367" s="201"/>
      <c r="G367" s="201"/>
      <c r="H367" s="202"/>
      <c r="I367" s="63">
        <v>39799</v>
      </c>
      <c r="J367" s="63">
        <v>45966</v>
      </c>
      <c r="K367" s="63">
        <v>40500</v>
      </c>
      <c r="L367" s="63">
        <v>45000</v>
      </c>
      <c r="M367" s="391">
        <v>49500</v>
      </c>
      <c r="N367" s="391">
        <v>51800</v>
      </c>
      <c r="O367" s="391">
        <v>51800</v>
      </c>
      <c r="P367" s="391">
        <v>51800</v>
      </c>
    </row>
    <row r="368" spans="1:16">
      <c r="A368" s="7" t="s">
        <v>330</v>
      </c>
      <c r="B368" s="7"/>
      <c r="C368" s="7" t="s">
        <v>19</v>
      </c>
      <c r="D368" s="7"/>
      <c r="E368" s="147" t="s">
        <v>20</v>
      </c>
      <c r="F368" s="157"/>
      <c r="G368" s="157"/>
      <c r="H368" s="158"/>
      <c r="I368" s="46">
        <f t="shared" ref="I368:N368" si="111">I369+I370+I371+I378</f>
        <v>14324</v>
      </c>
      <c r="J368" s="46">
        <f t="shared" si="111"/>
        <v>16118</v>
      </c>
      <c r="K368" s="46">
        <f t="shared" si="111"/>
        <v>14760</v>
      </c>
      <c r="L368" s="46">
        <f t="shared" ref="L368" si="112">L369+L370+L371+L378</f>
        <v>16788</v>
      </c>
      <c r="M368" s="393">
        <f t="shared" si="111"/>
        <v>16788</v>
      </c>
      <c r="N368" s="393">
        <f t="shared" si="111"/>
        <v>18169</v>
      </c>
      <c r="O368" s="393">
        <f t="shared" ref="O368:P368" si="113">O369+O370+O371+O378</f>
        <v>18169</v>
      </c>
      <c r="P368" s="393">
        <f t="shared" si="113"/>
        <v>18169</v>
      </c>
    </row>
    <row r="369" spans="1:18">
      <c r="A369" s="3"/>
      <c r="B369" s="3"/>
      <c r="C369" s="3" t="s">
        <v>21</v>
      </c>
      <c r="D369" s="3"/>
      <c r="E369" s="146" t="s">
        <v>125</v>
      </c>
      <c r="F369" s="159"/>
      <c r="G369" s="159"/>
      <c r="H369" s="160"/>
      <c r="I369" s="43">
        <v>2256</v>
      </c>
      <c r="J369" s="250">
        <v>2446</v>
      </c>
      <c r="K369" s="43">
        <v>2300</v>
      </c>
      <c r="L369" s="43">
        <v>2800</v>
      </c>
      <c r="M369" s="394">
        <v>2800</v>
      </c>
      <c r="N369" s="394">
        <v>2802</v>
      </c>
      <c r="O369" s="394">
        <v>2802</v>
      </c>
      <c r="P369" s="394">
        <v>2802</v>
      </c>
    </row>
    <row r="370" spans="1:18">
      <c r="A370" s="3"/>
      <c r="B370" s="3"/>
      <c r="C370" s="3" t="s">
        <v>22</v>
      </c>
      <c r="D370" s="3"/>
      <c r="E370" s="146" t="s">
        <v>123</v>
      </c>
      <c r="F370" s="159"/>
      <c r="G370" s="159"/>
      <c r="H370" s="160"/>
      <c r="I370" s="45">
        <v>1830</v>
      </c>
      <c r="J370" s="14">
        <v>2146</v>
      </c>
      <c r="K370" s="45">
        <v>2100</v>
      </c>
      <c r="L370" s="45">
        <v>2700</v>
      </c>
      <c r="M370" s="392">
        <v>2700</v>
      </c>
      <c r="N370" s="392">
        <v>2384</v>
      </c>
      <c r="O370" s="392">
        <v>2384</v>
      </c>
      <c r="P370" s="392">
        <v>2384</v>
      </c>
    </row>
    <row r="371" spans="1:18">
      <c r="A371" s="7"/>
      <c r="B371" s="3"/>
      <c r="C371" s="3" t="s">
        <v>23</v>
      </c>
      <c r="D371" s="3"/>
      <c r="E371" s="147" t="s">
        <v>124</v>
      </c>
      <c r="F371" s="157"/>
      <c r="G371" s="157"/>
      <c r="H371" s="158"/>
      <c r="I371" s="46">
        <f>I372+I373+I374+I375+I376+I377</f>
        <v>10178</v>
      </c>
      <c r="J371" s="46">
        <v>11466</v>
      </c>
      <c r="K371" s="46">
        <f t="shared" ref="K371:P371" si="114">SUM(K372:K377)</f>
        <v>10300</v>
      </c>
      <c r="L371" s="46">
        <f t="shared" si="114"/>
        <v>11228</v>
      </c>
      <c r="M371" s="393">
        <f t="shared" si="114"/>
        <v>11228</v>
      </c>
      <c r="N371" s="393">
        <f t="shared" si="114"/>
        <v>12923</v>
      </c>
      <c r="O371" s="393">
        <f t="shared" si="114"/>
        <v>12923</v>
      </c>
      <c r="P371" s="393">
        <f t="shared" si="114"/>
        <v>12923</v>
      </c>
    </row>
    <row r="372" spans="1:18">
      <c r="A372" s="7"/>
      <c r="B372" s="3"/>
      <c r="C372" s="7"/>
      <c r="D372" s="3" t="s">
        <v>32</v>
      </c>
      <c r="E372" s="146" t="s">
        <v>33</v>
      </c>
      <c r="F372" s="151"/>
      <c r="G372" s="151"/>
      <c r="H372" s="152"/>
      <c r="I372" s="45">
        <v>570</v>
      </c>
      <c r="J372" s="14">
        <v>643</v>
      </c>
      <c r="K372" s="45">
        <v>600</v>
      </c>
      <c r="L372" s="45">
        <v>630</v>
      </c>
      <c r="M372" s="392">
        <v>630</v>
      </c>
      <c r="N372" s="392">
        <v>725</v>
      </c>
      <c r="O372" s="392">
        <v>725</v>
      </c>
      <c r="P372" s="392">
        <v>725</v>
      </c>
    </row>
    <row r="373" spans="1:18">
      <c r="A373" s="7"/>
      <c r="B373" s="3"/>
      <c r="C373" s="7"/>
      <c r="D373" s="3" t="s">
        <v>35</v>
      </c>
      <c r="E373" s="146" t="s">
        <v>36</v>
      </c>
      <c r="F373" s="151"/>
      <c r="G373" s="151"/>
      <c r="H373" s="152"/>
      <c r="I373" s="43">
        <v>5712</v>
      </c>
      <c r="J373" s="250">
        <v>6434</v>
      </c>
      <c r="K373" s="43">
        <v>5600</v>
      </c>
      <c r="L373" s="43">
        <v>6300</v>
      </c>
      <c r="M373" s="394">
        <v>6300</v>
      </c>
      <c r="N373" s="394">
        <v>7252</v>
      </c>
      <c r="O373" s="394">
        <v>7252</v>
      </c>
      <c r="P373" s="394">
        <v>7252</v>
      </c>
    </row>
    <row r="374" spans="1:18">
      <c r="A374" s="3"/>
      <c r="B374" s="3"/>
      <c r="C374" s="3"/>
      <c r="D374" s="3" t="s">
        <v>38</v>
      </c>
      <c r="E374" s="146" t="s">
        <v>126</v>
      </c>
      <c r="F374" s="159"/>
      <c r="G374" s="159"/>
      <c r="H374" s="160"/>
      <c r="I374" s="45">
        <v>326</v>
      </c>
      <c r="J374" s="14">
        <v>367</v>
      </c>
      <c r="K374" s="45">
        <v>350</v>
      </c>
      <c r="L374" s="45">
        <v>360</v>
      </c>
      <c r="M374" s="392">
        <v>360</v>
      </c>
      <c r="N374" s="392">
        <v>414</v>
      </c>
      <c r="O374" s="392">
        <v>414</v>
      </c>
      <c r="P374" s="392">
        <v>414</v>
      </c>
    </row>
    <row r="375" spans="1:18">
      <c r="A375" s="7"/>
      <c r="B375" s="3"/>
      <c r="C375" s="7"/>
      <c r="D375" s="3" t="s">
        <v>39</v>
      </c>
      <c r="E375" s="146" t="s">
        <v>127</v>
      </c>
      <c r="F375" s="151"/>
      <c r="G375" s="151"/>
      <c r="H375" s="152"/>
      <c r="I375" s="45">
        <v>1224</v>
      </c>
      <c r="J375" s="14">
        <v>1379</v>
      </c>
      <c r="K375" s="45">
        <v>1400</v>
      </c>
      <c r="L375" s="45">
        <v>1350</v>
      </c>
      <c r="M375" s="392">
        <v>1350</v>
      </c>
      <c r="N375" s="392">
        <v>1554</v>
      </c>
      <c r="O375" s="392">
        <v>1554</v>
      </c>
      <c r="P375" s="392">
        <v>1554</v>
      </c>
    </row>
    <row r="376" spans="1:18">
      <c r="A376" s="3"/>
      <c r="B376" s="3"/>
      <c r="C376" s="3"/>
      <c r="D376" s="3" t="s">
        <v>41</v>
      </c>
      <c r="E376" s="146" t="s">
        <v>43</v>
      </c>
      <c r="F376" s="159"/>
      <c r="G376" s="159"/>
      <c r="H376" s="160"/>
      <c r="I376" s="45">
        <v>408</v>
      </c>
      <c r="J376" s="14">
        <v>459</v>
      </c>
      <c r="K376" s="45">
        <v>450</v>
      </c>
      <c r="L376" s="45">
        <v>450</v>
      </c>
      <c r="M376" s="392">
        <v>450</v>
      </c>
      <c r="N376" s="392">
        <v>518</v>
      </c>
      <c r="O376" s="392">
        <v>518</v>
      </c>
      <c r="P376" s="392">
        <v>518</v>
      </c>
    </row>
    <row r="377" spans="1:18">
      <c r="A377" s="3"/>
      <c r="B377" s="3"/>
      <c r="C377" s="3"/>
      <c r="D377" s="3" t="s">
        <v>42</v>
      </c>
      <c r="E377" s="146" t="s">
        <v>44</v>
      </c>
      <c r="F377" s="159"/>
      <c r="G377" s="159"/>
      <c r="H377" s="160"/>
      <c r="I377" s="45">
        <v>1938</v>
      </c>
      <c r="J377" s="14">
        <v>2183</v>
      </c>
      <c r="K377" s="45">
        <v>1900</v>
      </c>
      <c r="L377" s="45">
        <v>2138</v>
      </c>
      <c r="M377" s="392">
        <v>2138</v>
      </c>
      <c r="N377" s="392">
        <v>2460</v>
      </c>
      <c r="O377" s="392">
        <v>2460</v>
      </c>
      <c r="P377" s="392">
        <v>2460</v>
      </c>
    </row>
    <row r="378" spans="1:18">
      <c r="A378" s="1"/>
      <c r="B378" s="1"/>
      <c r="C378" s="142">
        <v>627</v>
      </c>
      <c r="D378" s="14"/>
      <c r="E378" s="162" t="s">
        <v>46</v>
      </c>
      <c r="F378" s="163"/>
      <c r="G378" s="163"/>
      <c r="H378" s="164"/>
      <c r="I378" s="46">
        <v>60</v>
      </c>
      <c r="J378" s="222">
        <v>60</v>
      </c>
      <c r="K378" s="46">
        <v>60</v>
      </c>
      <c r="L378" s="46">
        <v>60</v>
      </c>
      <c r="M378" s="393">
        <v>60</v>
      </c>
      <c r="N378" s="393">
        <v>60</v>
      </c>
      <c r="O378" s="393">
        <v>60</v>
      </c>
      <c r="P378" s="393">
        <v>60</v>
      </c>
    </row>
    <row r="379" spans="1:18">
      <c r="A379" s="3" t="s">
        <v>331</v>
      </c>
      <c r="B379" s="106"/>
      <c r="C379" s="3">
        <v>631</v>
      </c>
      <c r="D379" s="106"/>
      <c r="E379" s="162" t="s">
        <v>51</v>
      </c>
      <c r="F379" s="148"/>
      <c r="G379" s="148"/>
      <c r="H379" s="149"/>
      <c r="I379" s="46">
        <f t="shared" ref="I379:P379" si="115">I380</f>
        <v>0</v>
      </c>
      <c r="J379" s="46">
        <f t="shared" si="115"/>
        <v>0</v>
      </c>
      <c r="K379" s="46">
        <f t="shared" si="115"/>
        <v>30</v>
      </c>
      <c r="L379" s="46">
        <f t="shared" si="115"/>
        <v>50</v>
      </c>
      <c r="M379" s="393">
        <v>0</v>
      </c>
      <c r="N379" s="393">
        <f t="shared" si="115"/>
        <v>50</v>
      </c>
      <c r="O379" s="393">
        <f t="shared" si="115"/>
        <v>50</v>
      </c>
      <c r="P379" s="393">
        <f t="shared" si="115"/>
        <v>50</v>
      </c>
    </row>
    <row r="380" spans="1:18">
      <c r="A380" s="106"/>
      <c r="B380" s="106"/>
      <c r="C380" s="106"/>
      <c r="D380" s="3" t="s">
        <v>32</v>
      </c>
      <c r="E380" s="146" t="s">
        <v>332</v>
      </c>
      <c r="F380" s="159"/>
      <c r="G380" s="159"/>
      <c r="H380" s="160"/>
      <c r="I380" s="45">
        <v>0</v>
      </c>
      <c r="J380" s="14">
        <v>0</v>
      </c>
      <c r="K380" s="45">
        <v>30</v>
      </c>
      <c r="L380" s="45">
        <v>50</v>
      </c>
      <c r="M380" s="392">
        <v>0</v>
      </c>
      <c r="N380" s="392">
        <v>50</v>
      </c>
      <c r="O380" s="392">
        <v>50</v>
      </c>
      <c r="P380" s="392">
        <v>50</v>
      </c>
    </row>
    <row r="381" spans="1:18">
      <c r="A381" s="3" t="s">
        <v>333</v>
      </c>
      <c r="B381" s="106"/>
      <c r="C381" s="3" t="s">
        <v>55</v>
      </c>
      <c r="D381" s="106"/>
      <c r="E381" s="679" t="s">
        <v>56</v>
      </c>
      <c r="F381" s="680"/>
      <c r="G381" s="680"/>
      <c r="H381" s="681"/>
      <c r="I381" s="46">
        <f t="shared" ref="I381:N381" si="116">I382+I383+I384</f>
        <v>4636</v>
      </c>
      <c r="J381" s="46">
        <f t="shared" si="116"/>
        <v>4257</v>
      </c>
      <c r="K381" s="46">
        <f t="shared" si="116"/>
        <v>4590</v>
      </c>
      <c r="L381" s="46">
        <f t="shared" ref="L381" si="117">L382+L383+L384</f>
        <v>3950</v>
      </c>
      <c r="M381" s="393">
        <f t="shared" si="116"/>
        <v>4350</v>
      </c>
      <c r="N381" s="393">
        <f t="shared" si="116"/>
        <v>4450</v>
      </c>
      <c r="O381" s="393">
        <f t="shared" ref="O381:P381" si="118">O382+O383+O384</f>
        <v>4450</v>
      </c>
      <c r="P381" s="393">
        <f t="shared" si="118"/>
        <v>4450</v>
      </c>
    </row>
    <row r="382" spans="1:18">
      <c r="A382" s="106"/>
      <c r="B382" s="106"/>
      <c r="C382" s="106"/>
      <c r="D382" s="3" t="s">
        <v>32</v>
      </c>
      <c r="E382" s="489" t="s">
        <v>57</v>
      </c>
      <c r="F382" s="518"/>
      <c r="G382" s="518"/>
      <c r="H382" s="519"/>
      <c r="I382" s="45">
        <v>4175</v>
      </c>
      <c r="J382" s="14">
        <v>3844</v>
      </c>
      <c r="K382" s="45">
        <v>4200</v>
      </c>
      <c r="L382" s="45">
        <v>3400</v>
      </c>
      <c r="M382" s="392">
        <v>3800</v>
      </c>
      <c r="N382" s="392">
        <v>3900</v>
      </c>
      <c r="O382" s="392">
        <v>3900</v>
      </c>
      <c r="P382" s="392">
        <v>3900</v>
      </c>
    </row>
    <row r="383" spans="1:18">
      <c r="A383" s="106"/>
      <c r="B383" s="106"/>
      <c r="C383" s="106"/>
      <c r="D383" s="3" t="s">
        <v>35</v>
      </c>
      <c r="E383" s="489" t="s">
        <v>334</v>
      </c>
      <c r="F383" s="518"/>
      <c r="G383" s="518"/>
      <c r="H383" s="519"/>
      <c r="I383" s="45">
        <v>149</v>
      </c>
      <c r="J383" s="14">
        <v>148</v>
      </c>
      <c r="K383" s="45">
        <v>90</v>
      </c>
      <c r="L383" s="45">
        <v>250</v>
      </c>
      <c r="M383" s="392">
        <v>250</v>
      </c>
      <c r="N383" s="392">
        <v>250</v>
      </c>
      <c r="O383" s="392">
        <v>250</v>
      </c>
      <c r="P383" s="392">
        <v>250</v>
      </c>
    </row>
    <row r="384" spans="1:18" ht="15.75" thickBot="1">
      <c r="A384" s="199"/>
      <c r="B384" s="199"/>
      <c r="C384" s="199"/>
      <c r="D384" s="188" t="s">
        <v>38</v>
      </c>
      <c r="E384" s="691" t="s">
        <v>335</v>
      </c>
      <c r="F384" s="692"/>
      <c r="G384" s="692"/>
      <c r="H384" s="693"/>
      <c r="I384" s="189">
        <v>312</v>
      </c>
      <c r="J384" s="200">
        <v>265</v>
      </c>
      <c r="K384" s="189">
        <v>300</v>
      </c>
      <c r="L384" s="189">
        <v>300</v>
      </c>
      <c r="M384" s="407">
        <v>300</v>
      </c>
      <c r="N384" s="407">
        <v>300</v>
      </c>
      <c r="O384" s="407">
        <v>300</v>
      </c>
      <c r="P384" s="407">
        <v>300</v>
      </c>
      <c r="Q384" s="464" t="s">
        <v>560</v>
      </c>
      <c r="R384" s="16"/>
    </row>
    <row r="385" spans="1:16" ht="19.5" thickBot="1">
      <c r="A385" s="487" t="s">
        <v>327</v>
      </c>
      <c r="B385" s="488"/>
      <c r="C385" s="488"/>
      <c r="D385" s="488"/>
      <c r="E385" s="488"/>
      <c r="F385" s="488"/>
      <c r="G385" s="488"/>
      <c r="H385" s="303"/>
      <c r="I385" s="53" t="s">
        <v>6</v>
      </c>
      <c r="J385" s="53" t="s">
        <v>6</v>
      </c>
      <c r="K385" s="53" t="s">
        <v>6</v>
      </c>
      <c r="L385" s="53" t="s">
        <v>6</v>
      </c>
      <c r="M385" s="53" t="s">
        <v>585</v>
      </c>
      <c r="N385" s="53" t="s">
        <v>6</v>
      </c>
      <c r="O385" s="53" t="s">
        <v>6</v>
      </c>
      <c r="P385" s="53" t="s">
        <v>6</v>
      </c>
    </row>
    <row r="386" spans="1:16" ht="31.5" thickBot="1">
      <c r="A386" s="508" t="s">
        <v>328</v>
      </c>
      <c r="B386" s="488"/>
      <c r="C386" s="488"/>
      <c r="D386" s="488"/>
      <c r="E386" s="488"/>
      <c r="F386" s="488"/>
      <c r="G386" s="488"/>
      <c r="H386" s="507"/>
      <c r="I386" s="54" t="s">
        <v>7</v>
      </c>
      <c r="J386" s="54" t="s">
        <v>11</v>
      </c>
      <c r="K386" s="55" t="s">
        <v>11</v>
      </c>
      <c r="L386" s="55" t="s">
        <v>11</v>
      </c>
      <c r="M386" s="55" t="s">
        <v>586</v>
      </c>
      <c r="N386" s="55" t="s">
        <v>11</v>
      </c>
      <c r="O386" s="55" t="s">
        <v>11</v>
      </c>
      <c r="P386" s="55" t="s">
        <v>11</v>
      </c>
    </row>
    <row r="387" spans="1:16" ht="25.5" thickBot="1">
      <c r="A387" s="57" t="s">
        <v>2</v>
      </c>
      <c r="B387" s="58" t="s">
        <v>3</v>
      </c>
      <c r="C387" s="59" t="s">
        <v>4</v>
      </c>
      <c r="D387" s="60"/>
      <c r="E387" s="305" t="s">
        <v>5</v>
      </c>
      <c r="F387" s="306"/>
      <c r="G387" s="306"/>
      <c r="H387" s="307"/>
      <c r="I387" s="56" t="s">
        <v>8</v>
      </c>
      <c r="J387" s="56" t="s">
        <v>10</v>
      </c>
      <c r="K387" s="56" t="s">
        <v>12</v>
      </c>
      <c r="L387" s="56" t="s">
        <v>13</v>
      </c>
      <c r="M387" s="55" t="s">
        <v>13</v>
      </c>
      <c r="N387" s="56" t="s">
        <v>459</v>
      </c>
      <c r="O387" s="56" t="s">
        <v>460</v>
      </c>
      <c r="P387" s="56" t="s">
        <v>578</v>
      </c>
    </row>
    <row r="388" spans="1:16">
      <c r="A388" s="4" t="s">
        <v>336</v>
      </c>
      <c r="B388" s="4"/>
      <c r="C388" s="4" t="s">
        <v>65</v>
      </c>
      <c r="D388" s="4"/>
      <c r="E388" s="161" t="s">
        <v>66</v>
      </c>
      <c r="F388" s="201"/>
      <c r="G388" s="201"/>
      <c r="H388" s="202"/>
      <c r="I388" s="61">
        <f>I390+I391+I392+I393+I394+I395+I396</f>
        <v>2371</v>
      </c>
      <c r="J388" s="61">
        <v>4750</v>
      </c>
      <c r="K388" s="61">
        <f t="shared" ref="K388:P388" si="119">SUM(K389:K396)</f>
        <v>3480</v>
      </c>
      <c r="L388" s="61">
        <f t="shared" si="119"/>
        <v>2120</v>
      </c>
      <c r="M388" s="400">
        <f t="shared" si="119"/>
        <v>5401</v>
      </c>
      <c r="N388" s="400">
        <f t="shared" si="119"/>
        <v>1920</v>
      </c>
      <c r="O388" s="400">
        <f t="shared" si="119"/>
        <v>1920</v>
      </c>
      <c r="P388" s="400">
        <f t="shared" si="119"/>
        <v>1920</v>
      </c>
    </row>
    <row r="389" spans="1:16">
      <c r="A389" s="35"/>
      <c r="B389" s="35"/>
      <c r="C389" s="35"/>
      <c r="D389" s="31" t="s">
        <v>32</v>
      </c>
      <c r="E389" s="489" t="s">
        <v>291</v>
      </c>
      <c r="F389" s="562"/>
      <c r="G389" s="562"/>
      <c r="H389" s="563"/>
      <c r="I389" s="46"/>
      <c r="J389" s="6">
        <v>369</v>
      </c>
      <c r="K389" s="45">
        <v>0</v>
      </c>
      <c r="L389" s="14">
        <v>500</v>
      </c>
      <c r="M389" s="396">
        <v>200</v>
      </c>
      <c r="N389" s="396">
        <v>300</v>
      </c>
      <c r="O389" s="396">
        <v>300</v>
      </c>
      <c r="P389" s="396">
        <v>300</v>
      </c>
    </row>
    <row r="390" spans="1:16">
      <c r="A390" s="7"/>
      <c r="B390" s="7"/>
      <c r="C390" s="7"/>
      <c r="D390" s="3" t="s">
        <v>337</v>
      </c>
      <c r="E390" s="146" t="s">
        <v>338</v>
      </c>
      <c r="F390" s="151"/>
      <c r="G390" s="151"/>
      <c r="H390" s="152"/>
      <c r="I390" s="45">
        <v>118</v>
      </c>
      <c r="J390" s="6">
        <v>124</v>
      </c>
      <c r="K390" s="45">
        <v>150</v>
      </c>
      <c r="L390" s="14">
        <v>250</v>
      </c>
      <c r="M390" s="396">
        <v>250</v>
      </c>
      <c r="N390" s="396">
        <v>250</v>
      </c>
      <c r="O390" s="396">
        <v>250</v>
      </c>
      <c r="P390" s="396">
        <v>250</v>
      </c>
    </row>
    <row r="391" spans="1:16">
      <c r="A391" s="3"/>
      <c r="B391" s="3"/>
      <c r="C391" s="3"/>
      <c r="D391" s="3" t="s">
        <v>339</v>
      </c>
      <c r="E391" s="146" t="s">
        <v>340</v>
      </c>
      <c r="F391" s="151"/>
      <c r="G391" s="151"/>
      <c r="H391" s="152"/>
      <c r="I391" s="43">
        <v>1353</v>
      </c>
      <c r="J391" s="20">
        <v>500</v>
      </c>
      <c r="K391" s="43">
        <v>700</v>
      </c>
      <c r="L391" s="250">
        <v>1000</v>
      </c>
      <c r="M391" s="449">
        <v>1000</v>
      </c>
      <c r="N391" s="449">
        <v>1000</v>
      </c>
      <c r="O391" s="449">
        <v>1000</v>
      </c>
      <c r="P391" s="449">
        <v>1000</v>
      </c>
    </row>
    <row r="392" spans="1:16">
      <c r="A392" s="3"/>
      <c r="B392" s="3"/>
      <c r="C392" s="3"/>
      <c r="D392" s="3" t="s">
        <v>341</v>
      </c>
      <c r="E392" s="489" t="s">
        <v>343</v>
      </c>
      <c r="F392" s="515"/>
      <c r="G392" s="515"/>
      <c r="H392" s="516"/>
      <c r="I392" s="45">
        <v>648</v>
      </c>
      <c r="J392" s="6">
        <v>1004</v>
      </c>
      <c r="K392" s="45">
        <v>250</v>
      </c>
      <c r="L392" s="14">
        <v>200</v>
      </c>
      <c r="M392" s="396">
        <v>200</v>
      </c>
      <c r="N392" s="396">
        <v>200</v>
      </c>
      <c r="O392" s="396">
        <v>200</v>
      </c>
      <c r="P392" s="396">
        <v>200</v>
      </c>
    </row>
    <row r="393" spans="1:16">
      <c r="A393" s="7"/>
      <c r="B393" s="3"/>
      <c r="C393" s="3"/>
      <c r="D393" s="3" t="s">
        <v>342</v>
      </c>
      <c r="E393" s="489" t="s">
        <v>344</v>
      </c>
      <c r="F393" s="518"/>
      <c r="G393" s="518"/>
      <c r="H393" s="519"/>
      <c r="I393" s="45">
        <v>218</v>
      </c>
      <c r="J393" s="6">
        <v>2658</v>
      </c>
      <c r="K393" s="45">
        <v>2100</v>
      </c>
      <c r="L393" s="14">
        <v>0</v>
      </c>
      <c r="M393" s="396">
        <v>3581</v>
      </c>
      <c r="N393" s="396">
        <v>0</v>
      </c>
      <c r="O393" s="396">
        <v>0</v>
      </c>
      <c r="P393" s="396">
        <v>0</v>
      </c>
    </row>
    <row r="394" spans="1:16">
      <c r="A394" s="7"/>
      <c r="B394" s="3"/>
      <c r="C394" s="7"/>
      <c r="D394" s="3" t="s">
        <v>75</v>
      </c>
      <c r="E394" s="489" t="s">
        <v>345</v>
      </c>
      <c r="F394" s="518"/>
      <c r="G394" s="518"/>
      <c r="H394" s="519"/>
      <c r="I394" s="45">
        <v>0</v>
      </c>
      <c r="J394" s="6">
        <v>0</v>
      </c>
      <c r="K394" s="45">
        <v>150</v>
      </c>
      <c r="L394" s="14">
        <v>50</v>
      </c>
      <c r="M394" s="396">
        <v>0</v>
      </c>
      <c r="N394" s="396">
        <v>50</v>
      </c>
      <c r="O394" s="396">
        <v>50</v>
      </c>
      <c r="P394" s="396">
        <v>50</v>
      </c>
    </row>
    <row r="395" spans="1:16">
      <c r="A395" s="7"/>
      <c r="B395" s="3"/>
      <c r="C395" s="7"/>
      <c r="D395" s="3" t="s">
        <v>149</v>
      </c>
      <c r="E395" s="489" t="s">
        <v>346</v>
      </c>
      <c r="F395" s="518"/>
      <c r="G395" s="518"/>
      <c r="H395" s="519"/>
      <c r="I395" s="43">
        <v>0</v>
      </c>
      <c r="J395" s="20">
        <v>96</v>
      </c>
      <c r="K395" s="43">
        <v>100</v>
      </c>
      <c r="L395" s="250">
        <v>100</v>
      </c>
      <c r="M395" s="449">
        <v>150</v>
      </c>
      <c r="N395" s="449">
        <v>100</v>
      </c>
      <c r="O395" s="449">
        <v>100</v>
      </c>
      <c r="P395" s="449">
        <v>100</v>
      </c>
    </row>
    <row r="396" spans="1:16">
      <c r="A396" s="3"/>
      <c r="B396" s="3"/>
      <c r="C396" s="3"/>
      <c r="D396" s="3" t="s">
        <v>347</v>
      </c>
      <c r="E396" s="489" t="s">
        <v>348</v>
      </c>
      <c r="F396" s="518"/>
      <c r="G396" s="518"/>
      <c r="H396" s="519"/>
      <c r="I396" s="45">
        <v>34</v>
      </c>
      <c r="J396" s="6">
        <v>0</v>
      </c>
      <c r="K396" s="45">
        <v>30</v>
      </c>
      <c r="L396" s="14">
        <v>20</v>
      </c>
      <c r="M396" s="396">
        <v>20</v>
      </c>
      <c r="N396" s="396">
        <v>20</v>
      </c>
      <c r="O396" s="396">
        <v>20</v>
      </c>
      <c r="P396" s="396">
        <v>20</v>
      </c>
    </row>
    <row r="397" spans="1:16">
      <c r="A397" s="7" t="s">
        <v>349</v>
      </c>
      <c r="B397" s="3"/>
      <c r="C397" s="7" t="s">
        <v>153</v>
      </c>
      <c r="D397" s="3"/>
      <c r="E397" s="492" t="s">
        <v>350</v>
      </c>
      <c r="F397" s="545"/>
      <c r="G397" s="545"/>
      <c r="H397" s="546"/>
      <c r="I397" s="46">
        <f t="shared" ref="I397:P397" si="120">I398</f>
        <v>4381</v>
      </c>
      <c r="J397" s="46">
        <f t="shared" si="120"/>
        <v>237</v>
      </c>
      <c r="K397" s="46">
        <f t="shared" si="120"/>
        <v>300</v>
      </c>
      <c r="L397" s="46">
        <f t="shared" si="120"/>
        <v>2000</v>
      </c>
      <c r="M397" s="393">
        <f t="shared" si="120"/>
        <v>5000</v>
      </c>
      <c r="N397" s="393">
        <f t="shared" si="120"/>
        <v>2000</v>
      </c>
      <c r="O397" s="393">
        <f t="shared" si="120"/>
        <v>2000</v>
      </c>
      <c r="P397" s="393">
        <f t="shared" si="120"/>
        <v>2000</v>
      </c>
    </row>
    <row r="398" spans="1:16">
      <c r="A398" s="3"/>
      <c r="B398" s="3"/>
      <c r="C398" s="3"/>
      <c r="D398" s="3" t="s">
        <v>71</v>
      </c>
      <c r="E398" s="489" t="s">
        <v>351</v>
      </c>
      <c r="F398" s="518"/>
      <c r="G398" s="518"/>
      <c r="H398" s="519"/>
      <c r="I398" s="45">
        <v>4381</v>
      </c>
      <c r="J398" s="6">
        <v>237</v>
      </c>
      <c r="K398" s="45">
        <v>300</v>
      </c>
      <c r="L398" s="14">
        <v>2000</v>
      </c>
      <c r="M398" s="396">
        <v>5000</v>
      </c>
      <c r="N398" s="396">
        <v>2000</v>
      </c>
      <c r="O398" s="396">
        <v>2000</v>
      </c>
      <c r="P398" s="396">
        <v>2000</v>
      </c>
    </row>
    <row r="399" spans="1:16">
      <c r="A399" s="7" t="s">
        <v>352</v>
      </c>
      <c r="B399" s="3"/>
      <c r="C399" s="7" t="s">
        <v>100</v>
      </c>
      <c r="D399" s="3"/>
      <c r="E399" s="492" t="s">
        <v>353</v>
      </c>
      <c r="F399" s="545"/>
      <c r="G399" s="545"/>
      <c r="H399" s="546"/>
      <c r="I399" s="46">
        <f>I400+I401+I402+I403+I404</f>
        <v>3609</v>
      </c>
      <c r="J399" s="46">
        <v>1967</v>
      </c>
      <c r="K399" s="46">
        <f>SUM(K400:K404)</f>
        <v>1640</v>
      </c>
      <c r="L399" s="46">
        <f>SUM(L400:L404)</f>
        <v>1190</v>
      </c>
      <c r="M399" s="393">
        <f>SUM(M400:M404)</f>
        <v>1160</v>
      </c>
      <c r="N399" s="396"/>
      <c r="O399" s="396"/>
      <c r="P399" s="396"/>
    </row>
    <row r="400" spans="1:16">
      <c r="A400" s="1"/>
      <c r="B400" s="1"/>
      <c r="C400" s="142"/>
      <c r="D400" s="3" t="s">
        <v>32</v>
      </c>
      <c r="E400" s="489" t="s">
        <v>354</v>
      </c>
      <c r="F400" s="515"/>
      <c r="G400" s="515"/>
      <c r="H400" s="516"/>
      <c r="I400" s="45">
        <v>20</v>
      </c>
      <c r="J400" s="45">
        <v>144</v>
      </c>
      <c r="K400" s="45">
        <v>150</v>
      </c>
      <c r="L400" s="14">
        <v>100</v>
      </c>
      <c r="M400" s="396">
        <v>0</v>
      </c>
      <c r="N400" s="396">
        <v>100</v>
      </c>
      <c r="O400" s="396">
        <v>100</v>
      </c>
      <c r="P400" s="396">
        <v>100</v>
      </c>
    </row>
    <row r="401" spans="1:16">
      <c r="A401" s="3"/>
      <c r="B401" s="106"/>
      <c r="C401" s="3"/>
      <c r="D401" s="3" t="s">
        <v>39</v>
      </c>
      <c r="E401" s="489" t="s">
        <v>401</v>
      </c>
      <c r="F401" s="518"/>
      <c r="G401" s="518"/>
      <c r="H401" s="519"/>
      <c r="I401" s="45">
        <v>458</v>
      </c>
      <c r="J401" s="45">
        <v>377</v>
      </c>
      <c r="K401" s="45">
        <v>200</v>
      </c>
      <c r="L401" s="14">
        <v>0</v>
      </c>
      <c r="M401" s="396">
        <v>0</v>
      </c>
      <c r="N401" s="396">
        <v>0</v>
      </c>
      <c r="O401" s="396">
        <v>0</v>
      </c>
      <c r="P401" s="396">
        <v>0</v>
      </c>
    </row>
    <row r="402" spans="1:16">
      <c r="A402" s="106"/>
      <c r="B402" s="106"/>
      <c r="C402" s="106"/>
      <c r="D402" s="3" t="s">
        <v>111</v>
      </c>
      <c r="E402" s="489" t="s">
        <v>355</v>
      </c>
      <c r="F402" s="518"/>
      <c r="G402" s="518"/>
      <c r="H402" s="519"/>
      <c r="I402" s="45">
        <v>1080</v>
      </c>
      <c r="J402" s="45">
        <v>1167</v>
      </c>
      <c r="K402" s="45">
        <v>1000</v>
      </c>
      <c r="L402" s="14">
        <v>800</v>
      </c>
      <c r="M402" s="396">
        <v>800</v>
      </c>
      <c r="N402" s="396">
        <v>800</v>
      </c>
      <c r="O402" s="396">
        <v>800</v>
      </c>
      <c r="P402" s="396">
        <v>800</v>
      </c>
    </row>
    <row r="403" spans="1:16">
      <c r="A403" s="3"/>
      <c r="B403" s="106"/>
      <c r="C403" s="3"/>
      <c r="D403" s="3" t="s">
        <v>83</v>
      </c>
      <c r="E403" s="694" t="s">
        <v>356</v>
      </c>
      <c r="F403" s="695"/>
      <c r="G403" s="695"/>
      <c r="H403" s="696"/>
      <c r="I403" s="45">
        <v>382</v>
      </c>
      <c r="J403" s="45">
        <v>280</v>
      </c>
      <c r="K403" s="45">
        <v>290</v>
      </c>
      <c r="L403" s="14">
        <v>290</v>
      </c>
      <c r="M403" s="396">
        <v>360</v>
      </c>
      <c r="N403" s="396">
        <v>290</v>
      </c>
      <c r="O403" s="396">
        <v>290</v>
      </c>
      <c r="P403" s="396">
        <v>290</v>
      </c>
    </row>
    <row r="404" spans="1:16">
      <c r="A404" s="106"/>
      <c r="B404" s="106"/>
      <c r="C404" s="106"/>
      <c r="D404" s="3" t="s">
        <v>114</v>
      </c>
      <c r="E404" s="489" t="s">
        <v>357</v>
      </c>
      <c r="F404" s="578"/>
      <c r="G404" s="578"/>
      <c r="H404" s="579"/>
      <c r="I404" s="45">
        <v>1669</v>
      </c>
      <c r="J404" s="45">
        <v>0</v>
      </c>
      <c r="K404" s="45">
        <v>0</v>
      </c>
      <c r="L404" s="14">
        <v>0</v>
      </c>
      <c r="M404" s="396">
        <v>0</v>
      </c>
      <c r="N404" s="396">
        <v>0</v>
      </c>
      <c r="O404" s="396">
        <v>0</v>
      </c>
      <c r="P404" s="396">
        <v>0</v>
      </c>
    </row>
    <row r="405" spans="1:16">
      <c r="A405" s="203"/>
      <c r="B405" s="203"/>
      <c r="C405" s="47" t="s">
        <v>134</v>
      </c>
      <c r="D405" s="47" t="s">
        <v>111</v>
      </c>
      <c r="E405" s="530" t="s">
        <v>358</v>
      </c>
      <c r="F405" s="531"/>
      <c r="G405" s="531"/>
      <c r="H405" s="532"/>
      <c r="I405" s="204">
        <v>33</v>
      </c>
      <c r="J405" s="204">
        <v>33</v>
      </c>
      <c r="K405" s="204">
        <v>50</v>
      </c>
      <c r="L405" s="205">
        <v>0</v>
      </c>
      <c r="M405" s="450">
        <v>33.200000000000003</v>
      </c>
      <c r="N405" s="450">
        <v>0</v>
      </c>
      <c r="O405" s="450">
        <v>0</v>
      </c>
      <c r="P405" s="450">
        <v>0</v>
      </c>
    </row>
    <row r="406" spans="1:16" ht="15.75" thickBot="1">
      <c r="A406" s="203"/>
      <c r="B406" s="203"/>
      <c r="C406" s="47" t="s">
        <v>134</v>
      </c>
      <c r="D406" s="47" t="s">
        <v>228</v>
      </c>
      <c r="E406" s="530" t="s">
        <v>424</v>
      </c>
      <c r="F406" s="531"/>
      <c r="G406" s="531"/>
      <c r="H406" s="532"/>
      <c r="I406" s="204">
        <v>0</v>
      </c>
      <c r="J406" s="204">
        <v>0</v>
      </c>
      <c r="K406" s="204">
        <v>0</v>
      </c>
      <c r="L406" s="205">
        <v>150</v>
      </c>
      <c r="M406" s="450">
        <v>150</v>
      </c>
      <c r="N406" s="450">
        <v>150</v>
      </c>
      <c r="O406" s="450">
        <v>150</v>
      </c>
      <c r="P406" s="450">
        <v>150</v>
      </c>
    </row>
    <row r="407" spans="1:16" ht="15.75" thickBot="1">
      <c r="A407" s="118"/>
      <c r="B407" s="118"/>
      <c r="C407" s="118"/>
      <c r="D407" s="28"/>
      <c r="E407" s="698" t="s">
        <v>359</v>
      </c>
      <c r="F407" s="699"/>
      <c r="G407" s="699"/>
      <c r="H407" s="700"/>
      <c r="I407" s="52">
        <f>I367+I368+I379+I381+I388+I397+I399+I406</f>
        <v>69120</v>
      </c>
      <c r="J407" s="52">
        <v>73329</v>
      </c>
      <c r="K407" s="52">
        <f>K367+K368+K379+K381+K388+K397+K399+K406</f>
        <v>65300</v>
      </c>
      <c r="L407" s="442">
        <f>L367+L368+L379+L381+L388+L397+L399+L405+L406</f>
        <v>71248</v>
      </c>
      <c r="M407" s="442">
        <f>M367+M368+M379+M381+M388+M397+M399+M405+M406</f>
        <v>82382.2</v>
      </c>
      <c r="N407" s="442">
        <f>N367+N368+N379+N381+N388+N397+N399+N405+N406</f>
        <v>78539</v>
      </c>
      <c r="O407" s="442">
        <f>O367+O368+O379+O381+O388+O397+O399+O405+O406</f>
        <v>78539</v>
      </c>
      <c r="P407" s="442">
        <f>P367+P368+P379+P381+P388+P397+P399+P405+P406</f>
        <v>78539</v>
      </c>
    </row>
    <row r="408" spans="1:16" ht="19.5" thickBot="1">
      <c r="A408" s="636" t="s">
        <v>360</v>
      </c>
      <c r="B408" s="689"/>
      <c r="C408" s="689"/>
      <c r="D408" s="689"/>
      <c r="E408" s="689"/>
      <c r="F408" s="689"/>
      <c r="G408" s="689"/>
      <c r="H408" s="690"/>
    </row>
    <row r="409" spans="1:16">
      <c r="A409" s="2" t="s">
        <v>330</v>
      </c>
      <c r="B409" s="210"/>
      <c r="C409" s="2">
        <v>642</v>
      </c>
      <c r="D409" s="210"/>
      <c r="E409" s="617" t="s">
        <v>361</v>
      </c>
      <c r="F409" s="617"/>
      <c r="G409" s="617"/>
      <c r="H409" s="617"/>
      <c r="I409" s="61">
        <f>I410+I412</f>
        <v>315938</v>
      </c>
      <c r="J409" s="61">
        <f>J410+J412</f>
        <v>328341</v>
      </c>
      <c r="K409" s="61">
        <v>320000</v>
      </c>
      <c r="L409" s="61">
        <f>L410+L412</f>
        <v>336181</v>
      </c>
      <c r="M409" s="400">
        <f>M410+M412</f>
        <v>377763</v>
      </c>
      <c r="N409" s="61">
        <f>N410+N412</f>
        <v>377763</v>
      </c>
      <c r="O409" s="61">
        <f>O410+O412</f>
        <v>377763</v>
      </c>
      <c r="P409" s="61">
        <f>P410+P412</f>
        <v>377763</v>
      </c>
    </row>
    <row r="410" spans="1:16">
      <c r="A410" s="106"/>
      <c r="B410" s="106"/>
      <c r="C410" s="106"/>
      <c r="D410" s="106"/>
      <c r="E410" s="697" t="s">
        <v>362</v>
      </c>
      <c r="F410" s="697"/>
      <c r="G410" s="697"/>
      <c r="H410" s="697"/>
      <c r="I410" s="45">
        <v>311710</v>
      </c>
      <c r="J410" s="45">
        <v>324341</v>
      </c>
      <c r="K410" s="45">
        <v>316000</v>
      </c>
      <c r="L410" s="45">
        <v>331881</v>
      </c>
      <c r="M410" s="392">
        <v>374000</v>
      </c>
      <c r="N410" s="45">
        <v>374000</v>
      </c>
      <c r="O410" s="45">
        <v>374000</v>
      </c>
      <c r="P410" s="45">
        <v>374000</v>
      </c>
    </row>
    <row r="411" spans="1:16">
      <c r="A411" s="106"/>
      <c r="B411" s="106"/>
      <c r="C411" s="3" t="s">
        <v>134</v>
      </c>
      <c r="D411" s="3" t="s">
        <v>111</v>
      </c>
      <c r="E411" s="697" t="s">
        <v>363</v>
      </c>
      <c r="F411" s="697"/>
      <c r="G411" s="697"/>
      <c r="H411" s="697"/>
      <c r="I411" s="45">
        <v>567</v>
      </c>
      <c r="J411" s="45">
        <v>0</v>
      </c>
      <c r="K411" s="45"/>
      <c r="L411" s="45"/>
      <c r="M411" s="392"/>
      <c r="N411" s="45"/>
      <c r="O411" s="45"/>
      <c r="P411" s="45"/>
    </row>
    <row r="412" spans="1:16">
      <c r="A412" s="106"/>
      <c r="B412" s="106"/>
      <c r="C412" s="106"/>
      <c r="D412" s="106"/>
      <c r="E412" s="697" t="s">
        <v>364</v>
      </c>
      <c r="F412" s="697"/>
      <c r="G412" s="697"/>
      <c r="H412" s="697"/>
      <c r="I412" s="45">
        <v>4228</v>
      </c>
      <c r="J412" s="45">
        <v>4000</v>
      </c>
      <c r="K412" s="45">
        <v>4000</v>
      </c>
      <c r="L412" s="45">
        <v>4300</v>
      </c>
      <c r="M412" s="392">
        <v>3763</v>
      </c>
      <c r="N412" s="45">
        <v>3763</v>
      </c>
      <c r="O412" s="45">
        <v>3763</v>
      </c>
      <c r="P412" s="45">
        <v>3763</v>
      </c>
    </row>
    <row r="413" spans="1:16">
      <c r="A413" s="211"/>
      <c r="B413" s="211"/>
      <c r="C413" s="211"/>
      <c r="D413" s="211"/>
      <c r="E413" s="701" t="s">
        <v>365</v>
      </c>
      <c r="F413" s="701"/>
      <c r="G413" s="701"/>
      <c r="H413" s="701"/>
      <c r="I413" s="44" t="e">
        <f>I415+#REF!+#REF!+#REF!</f>
        <v>#REF!</v>
      </c>
      <c r="J413" s="43"/>
      <c r="K413" s="43"/>
      <c r="L413" s="44">
        <f>L415+L416+L418</f>
        <v>886</v>
      </c>
      <c r="M413" s="398">
        <f>M415+M416</f>
        <v>720</v>
      </c>
      <c r="N413" s="44">
        <f>N415+N416+N418</f>
        <v>720</v>
      </c>
      <c r="O413" s="44">
        <f>O415+O416+O418</f>
        <v>720</v>
      </c>
      <c r="P413" s="44">
        <f>P415+P416+P418</f>
        <v>720</v>
      </c>
    </row>
    <row r="414" spans="1:16">
      <c r="A414" s="211"/>
      <c r="B414" s="211"/>
      <c r="C414" s="31"/>
      <c r="D414" s="211"/>
      <c r="E414" s="237" t="s">
        <v>402</v>
      </c>
      <c r="F414" s="237"/>
      <c r="G414" s="237"/>
      <c r="H414" s="237"/>
      <c r="I414" s="44"/>
      <c r="J414" s="43">
        <v>838</v>
      </c>
      <c r="K414" s="43">
        <v>0</v>
      </c>
      <c r="L414" s="43">
        <v>0</v>
      </c>
      <c r="M414" s="394">
        <v>0</v>
      </c>
      <c r="N414" s="43">
        <v>0</v>
      </c>
      <c r="O414" s="43">
        <v>0</v>
      </c>
      <c r="P414" s="43">
        <v>0</v>
      </c>
    </row>
    <row r="415" spans="1:16">
      <c r="A415" s="106"/>
      <c r="B415" s="106"/>
      <c r="C415" s="3" t="s">
        <v>153</v>
      </c>
      <c r="D415" s="3" t="s">
        <v>71</v>
      </c>
      <c r="E415" s="702" t="s">
        <v>366</v>
      </c>
      <c r="F415" s="702"/>
      <c r="G415" s="702"/>
      <c r="H415" s="702"/>
      <c r="I415" s="45">
        <v>5805</v>
      </c>
      <c r="J415" s="45">
        <v>24426</v>
      </c>
      <c r="K415" s="45"/>
      <c r="L415" s="45"/>
      <c r="M415" s="392">
        <v>0</v>
      </c>
      <c r="N415" s="45"/>
      <c r="O415" s="45"/>
      <c r="P415" s="45"/>
    </row>
    <row r="416" spans="1:16">
      <c r="A416" s="106"/>
      <c r="B416" s="106"/>
      <c r="C416" s="3" t="s">
        <v>100</v>
      </c>
      <c r="D416" s="3" t="s">
        <v>41</v>
      </c>
      <c r="E416" s="720" t="s">
        <v>367</v>
      </c>
      <c r="F416" s="702"/>
      <c r="G416" s="702"/>
      <c r="H416" s="721"/>
      <c r="I416" s="45"/>
      <c r="J416" s="45">
        <v>360</v>
      </c>
      <c r="K416" s="45"/>
      <c r="L416" s="45">
        <v>720</v>
      </c>
      <c r="M416" s="392">
        <v>720</v>
      </c>
      <c r="N416" s="45">
        <v>720</v>
      </c>
      <c r="O416" s="45">
        <v>720</v>
      </c>
      <c r="P416" s="45">
        <v>720</v>
      </c>
    </row>
    <row r="417" spans="1:17">
      <c r="A417" s="106"/>
      <c r="B417" s="236"/>
      <c r="C417" s="3" t="s">
        <v>404</v>
      </c>
      <c r="D417" s="185"/>
      <c r="E417" s="267" t="s">
        <v>405</v>
      </c>
      <c r="F417" s="266"/>
      <c r="G417" s="266"/>
      <c r="H417" s="268"/>
      <c r="I417" s="45"/>
      <c r="J417" s="45">
        <v>13088</v>
      </c>
      <c r="K417" s="45"/>
      <c r="L417" s="45"/>
      <c r="M417" s="392"/>
      <c r="N417" s="45"/>
      <c r="O417" s="45"/>
      <c r="P417" s="45"/>
    </row>
    <row r="418" spans="1:17" ht="15.75" thickBot="1">
      <c r="A418" s="252"/>
      <c r="B418" s="8"/>
      <c r="C418" s="120" t="s">
        <v>134</v>
      </c>
      <c r="D418" s="367" t="s">
        <v>166</v>
      </c>
      <c r="E418" s="703" t="s">
        <v>406</v>
      </c>
      <c r="F418" s="704"/>
      <c r="G418" s="704"/>
      <c r="H418" s="705"/>
      <c r="I418" s="116"/>
      <c r="J418" s="214">
        <v>349</v>
      </c>
      <c r="K418" s="116">
        <v>166</v>
      </c>
      <c r="L418" s="116">
        <v>166</v>
      </c>
      <c r="M418" s="428">
        <v>150</v>
      </c>
      <c r="N418" s="116"/>
      <c r="O418" s="116"/>
      <c r="P418" s="116"/>
    </row>
    <row r="419" spans="1:17" ht="15.75" thickBot="1">
      <c r="A419" s="118"/>
      <c r="B419" s="251"/>
      <c r="C419" s="118"/>
      <c r="D419" s="251"/>
      <c r="E419" s="698" t="s">
        <v>403</v>
      </c>
      <c r="F419" s="699"/>
      <c r="G419" s="699"/>
      <c r="H419" s="700"/>
      <c r="I419" s="51"/>
      <c r="J419" s="52">
        <v>367402</v>
      </c>
      <c r="K419" s="52">
        <v>320166</v>
      </c>
      <c r="L419" s="52">
        <f>L409+L413</f>
        <v>337067</v>
      </c>
      <c r="M419" s="442">
        <f>M409+M413+M418</f>
        <v>378633</v>
      </c>
      <c r="N419" s="52">
        <f>N409+N413</f>
        <v>378483</v>
      </c>
      <c r="O419" s="52">
        <f>O409+O413</f>
        <v>378483</v>
      </c>
      <c r="P419" s="52">
        <f>P409+P413</f>
        <v>378483</v>
      </c>
      <c r="Q419" s="323" t="s">
        <v>561</v>
      </c>
    </row>
    <row r="420" spans="1:17">
      <c r="A420" s="207"/>
      <c r="B420" s="207"/>
      <c r="C420" s="207"/>
      <c r="D420" s="207"/>
      <c r="E420" s="207"/>
      <c r="F420" s="207"/>
      <c r="G420" s="207"/>
      <c r="H420" s="207"/>
      <c r="I420" s="206"/>
      <c r="J420" s="206"/>
      <c r="K420" s="206"/>
      <c r="L420" s="206"/>
      <c r="M420" s="206"/>
      <c r="N420" s="206"/>
      <c r="O420" s="206"/>
      <c r="P420" s="206"/>
    </row>
    <row r="421" spans="1:17" ht="15.75" thickBot="1">
      <c r="A421" s="207"/>
      <c r="B421" s="207"/>
      <c r="C421" s="207"/>
      <c r="D421" s="207"/>
      <c r="E421" s="207"/>
      <c r="F421" s="207"/>
      <c r="G421" s="207"/>
      <c r="H421" s="207"/>
      <c r="I421" s="206"/>
      <c r="J421" s="206"/>
      <c r="K421" s="206"/>
      <c r="L421" s="206"/>
      <c r="M421" s="206"/>
      <c r="N421" s="206"/>
      <c r="O421" s="206"/>
      <c r="P421" s="206"/>
    </row>
    <row r="422" spans="1:17" ht="19.5" thickBot="1">
      <c r="A422" s="487" t="s">
        <v>327</v>
      </c>
      <c r="B422" s="488"/>
      <c r="C422" s="488"/>
      <c r="D422" s="488"/>
      <c r="E422" s="488"/>
      <c r="F422" s="488"/>
      <c r="G422" s="488"/>
      <c r="H422" s="150"/>
      <c r="I422" s="53" t="s">
        <v>6</v>
      </c>
      <c r="J422" s="53" t="s">
        <v>6</v>
      </c>
      <c r="K422" s="53" t="s">
        <v>6</v>
      </c>
      <c r="L422" s="53" t="s">
        <v>6</v>
      </c>
      <c r="M422" s="53" t="s">
        <v>585</v>
      </c>
      <c r="N422" s="53" t="s">
        <v>6</v>
      </c>
      <c r="O422" s="53" t="s">
        <v>6</v>
      </c>
      <c r="P422" s="53" t="s">
        <v>6</v>
      </c>
    </row>
    <row r="423" spans="1:17" ht="31.5" thickBot="1">
      <c r="A423" s="508" t="s">
        <v>368</v>
      </c>
      <c r="B423" s="488"/>
      <c r="C423" s="488"/>
      <c r="D423" s="488"/>
      <c r="E423" s="488"/>
      <c r="F423" s="488"/>
      <c r="G423" s="488"/>
      <c r="H423" s="507"/>
      <c r="I423" s="54" t="s">
        <v>7</v>
      </c>
      <c r="J423" s="54" t="s">
        <v>11</v>
      </c>
      <c r="K423" s="55" t="s">
        <v>11</v>
      </c>
      <c r="L423" s="55" t="s">
        <v>11</v>
      </c>
      <c r="M423" s="55" t="s">
        <v>586</v>
      </c>
      <c r="N423" s="55" t="s">
        <v>11</v>
      </c>
      <c r="O423" s="55" t="s">
        <v>11</v>
      </c>
      <c r="P423" s="55" t="s">
        <v>11</v>
      </c>
    </row>
    <row r="424" spans="1:17" ht="25.5" thickBot="1">
      <c r="A424" s="57" t="s">
        <v>2</v>
      </c>
      <c r="B424" s="58" t="s">
        <v>3</v>
      </c>
      <c r="C424" s="59" t="s">
        <v>4</v>
      </c>
      <c r="D424" s="60"/>
      <c r="E424" s="153" t="s">
        <v>5</v>
      </c>
      <c r="F424" s="154"/>
      <c r="G424" s="154"/>
      <c r="H424" s="155"/>
      <c r="I424" s="56" t="s">
        <v>8</v>
      </c>
      <c r="J424" s="56" t="s">
        <v>10</v>
      </c>
      <c r="K424" s="56" t="s">
        <v>12</v>
      </c>
      <c r="L424" s="55" t="s">
        <v>13</v>
      </c>
      <c r="M424" s="55" t="s">
        <v>13</v>
      </c>
      <c r="N424" s="56" t="s">
        <v>459</v>
      </c>
      <c r="O424" s="56" t="s">
        <v>460</v>
      </c>
      <c r="P424" s="56" t="s">
        <v>578</v>
      </c>
    </row>
    <row r="425" spans="1:17" ht="15.75" thickBot="1">
      <c r="A425" s="28" t="s">
        <v>369</v>
      </c>
      <c r="B425" s="208"/>
      <c r="C425" s="118"/>
      <c r="D425" s="118"/>
      <c r="E425" s="698" t="s">
        <v>370</v>
      </c>
      <c r="F425" s="699"/>
      <c r="G425" s="699"/>
      <c r="H425" s="700"/>
      <c r="I425" s="51">
        <v>17100</v>
      </c>
      <c r="J425" s="186">
        <v>20663</v>
      </c>
      <c r="K425" s="51">
        <v>21650</v>
      </c>
      <c r="L425" s="51">
        <v>24000</v>
      </c>
      <c r="M425" s="51">
        <v>24351</v>
      </c>
      <c r="N425" s="51">
        <v>24000</v>
      </c>
      <c r="O425" s="51">
        <v>24000</v>
      </c>
      <c r="P425" s="51">
        <v>24000</v>
      </c>
    </row>
    <row r="426" spans="1:17" ht="19.5" thickBot="1">
      <c r="A426" s="636" t="s">
        <v>374</v>
      </c>
      <c r="B426" s="689"/>
      <c r="C426" s="689"/>
      <c r="D426" s="689"/>
      <c r="E426" s="689"/>
      <c r="F426" s="689"/>
      <c r="G426" s="689"/>
      <c r="H426" s="690"/>
      <c r="I426" s="212"/>
      <c r="J426" s="186"/>
      <c r="K426" s="212"/>
      <c r="L426" s="212"/>
      <c r="M426" s="212"/>
      <c r="N426" s="212"/>
      <c r="O426" s="212"/>
      <c r="P426" s="212"/>
    </row>
    <row r="427" spans="1:17" ht="15.75" thickBot="1">
      <c r="A427" s="213" t="s">
        <v>371</v>
      </c>
      <c r="B427" s="174"/>
      <c r="C427" s="174"/>
      <c r="D427" s="174"/>
      <c r="E427" s="698" t="s">
        <v>372</v>
      </c>
      <c r="F427" s="699"/>
      <c r="G427" s="699"/>
      <c r="H427" s="700"/>
      <c r="I427" s="51">
        <v>45678</v>
      </c>
      <c r="J427" s="103">
        <v>57840</v>
      </c>
      <c r="K427" s="51">
        <v>48730</v>
      </c>
      <c r="L427" s="51">
        <v>51820</v>
      </c>
      <c r="M427" s="51">
        <v>61420</v>
      </c>
      <c r="N427" s="51">
        <v>53000</v>
      </c>
      <c r="O427" s="51">
        <v>53000</v>
      </c>
      <c r="P427" s="51">
        <v>53000</v>
      </c>
    </row>
    <row r="428" spans="1:17" ht="22.5" customHeight="1" thickBot="1">
      <c r="A428" s="712" t="s">
        <v>199</v>
      </c>
      <c r="B428" s="664"/>
      <c r="C428" s="664"/>
      <c r="D428" s="635"/>
      <c r="E428" s="713" t="s">
        <v>373</v>
      </c>
      <c r="F428" s="513"/>
      <c r="G428" s="513"/>
      <c r="H428" s="514"/>
      <c r="I428" s="214" t="e">
        <f>I407+I413+I425+I427+I409</f>
        <v>#REF!</v>
      </c>
      <c r="J428" s="214">
        <v>519233</v>
      </c>
      <c r="K428" s="214">
        <v>455730</v>
      </c>
      <c r="L428" s="214">
        <v>482945</v>
      </c>
      <c r="M428" s="214">
        <v>482945</v>
      </c>
      <c r="N428" s="214">
        <f>N419+N425+N427</f>
        <v>455483</v>
      </c>
      <c r="O428" s="214">
        <f>O419+O425+O427</f>
        <v>455483</v>
      </c>
      <c r="P428" s="214">
        <f>P419+P425+P427</f>
        <v>455483</v>
      </c>
    </row>
    <row r="429" spans="1:17">
      <c r="A429" s="198"/>
      <c r="B429" s="198"/>
      <c r="C429" s="198"/>
      <c r="D429" s="198"/>
      <c r="E429" s="198"/>
      <c r="F429" s="198"/>
      <c r="G429" s="198"/>
      <c r="H429" s="198"/>
      <c r="I429" s="198"/>
      <c r="J429" s="198"/>
      <c r="K429" s="198"/>
      <c r="L429" s="198"/>
      <c r="M429" s="198"/>
      <c r="N429" s="198"/>
      <c r="O429" s="198"/>
      <c r="P429" s="15"/>
    </row>
    <row r="430" spans="1:17">
      <c r="A430" s="198"/>
      <c r="B430" s="198"/>
      <c r="C430" s="198"/>
      <c r="D430" s="198"/>
      <c r="E430" s="198"/>
      <c r="F430" s="198"/>
      <c r="G430" s="198"/>
      <c r="H430" s="198"/>
      <c r="I430" s="198"/>
      <c r="J430" s="198"/>
      <c r="K430" s="198"/>
      <c r="L430" s="198"/>
      <c r="M430" s="198"/>
      <c r="N430" s="198"/>
      <c r="O430" s="198"/>
      <c r="P430" s="15"/>
    </row>
    <row r="431" spans="1:17" ht="15.75" thickBot="1">
      <c r="A431" s="198"/>
      <c r="B431" s="198"/>
      <c r="C431" s="198"/>
      <c r="D431" s="198"/>
      <c r="E431" s="198"/>
      <c r="F431" s="198"/>
      <c r="G431" s="198"/>
      <c r="H431" s="198"/>
      <c r="I431" s="198"/>
      <c r="J431" s="198"/>
      <c r="K431" s="198"/>
      <c r="L431" s="198"/>
      <c r="M431" s="198"/>
      <c r="N431" s="198"/>
      <c r="O431" s="198"/>
      <c r="P431" s="15"/>
    </row>
    <row r="432" spans="1:17" ht="19.5" thickBot="1">
      <c r="A432" s="487" t="s">
        <v>375</v>
      </c>
      <c r="B432" s="488"/>
      <c r="C432" s="488"/>
      <c r="D432" s="488"/>
      <c r="E432" s="488"/>
      <c r="F432" s="488"/>
      <c r="G432" s="488"/>
      <c r="H432" s="168"/>
      <c r="I432" s="53" t="s">
        <v>6</v>
      </c>
      <c r="J432" s="53" t="s">
        <v>6</v>
      </c>
      <c r="K432" s="53" t="s">
        <v>6</v>
      </c>
      <c r="L432" s="53" t="s">
        <v>6</v>
      </c>
      <c r="M432" s="53" t="s">
        <v>585</v>
      </c>
      <c r="N432" s="53" t="s">
        <v>6</v>
      </c>
      <c r="O432" s="53" t="s">
        <v>6</v>
      </c>
      <c r="P432" s="53" t="s">
        <v>6</v>
      </c>
    </row>
    <row r="433" spans="1:19" ht="31.5" thickBot="1">
      <c r="A433" s="508" t="s">
        <v>376</v>
      </c>
      <c r="B433" s="488"/>
      <c r="C433" s="488"/>
      <c r="D433" s="488"/>
      <c r="E433" s="488"/>
      <c r="F433" s="488"/>
      <c r="G433" s="488"/>
      <c r="H433" s="507"/>
      <c r="I433" s="54" t="s">
        <v>7</v>
      </c>
      <c r="J433" s="54" t="s">
        <v>11</v>
      </c>
      <c r="K433" s="55" t="s">
        <v>11</v>
      </c>
      <c r="L433" s="55" t="s">
        <v>11</v>
      </c>
      <c r="M433" s="55" t="s">
        <v>586</v>
      </c>
      <c r="N433" s="55" t="s">
        <v>11</v>
      </c>
      <c r="O433" s="55" t="s">
        <v>11</v>
      </c>
      <c r="P433" s="55" t="s">
        <v>11</v>
      </c>
    </row>
    <row r="434" spans="1:19" ht="25.5" thickBot="1">
      <c r="A434" s="57" t="s">
        <v>2</v>
      </c>
      <c r="B434" s="58" t="s">
        <v>3</v>
      </c>
      <c r="C434" s="59" t="s">
        <v>4</v>
      </c>
      <c r="D434" s="60"/>
      <c r="E434" s="165" t="s">
        <v>5</v>
      </c>
      <c r="F434" s="166"/>
      <c r="G434" s="166"/>
      <c r="H434" s="167"/>
      <c r="I434" s="56" t="s">
        <v>8</v>
      </c>
      <c r="J434" s="56" t="s">
        <v>10</v>
      </c>
      <c r="K434" s="56" t="s">
        <v>12</v>
      </c>
      <c r="L434" s="55" t="s">
        <v>13</v>
      </c>
      <c r="M434" s="55" t="s">
        <v>13</v>
      </c>
      <c r="N434" s="56" t="s">
        <v>459</v>
      </c>
      <c r="O434" s="56" t="s">
        <v>297</v>
      </c>
      <c r="P434" s="56" t="s">
        <v>618</v>
      </c>
    </row>
    <row r="435" spans="1:19">
      <c r="A435" s="219" t="s">
        <v>377</v>
      </c>
      <c r="B435" s="216"/>
      <c r="C435" s="219">
        <v>637</v>
      </c>
      <c r="D435" s="221"/>
      <c r="E435" s="714" t="s">
        <v>93</v>
      </c>
      <c r="F435" s="714"/>
      <c r="G435" s="714"/>
      <c r="H435" s="714"/>
      <c r="I435" s="223">
        <v>0</v>
      </c>
      <c r="J435" s="223">
        <v>0</v>
      </c>
      <c r="K435" s="223">
        <v>0</v>
      </c>
      <c r="L435" s="215"/>
      <c r="M435" s="378"/>
      <c r="N435" s="223"/>
      <c r="O435" s="223"/>
      <c r="P435" s="223"/>
    </row>
    <row r="436" spans="1:19">
      <c r="A436" s="14"/>
      <c r="B436" s="209"/>
      <c r="C436" s="12">
        <v>642</v>
      </c>
      <c r="D436" s="222"/>
      <c r="E436" s="715" t="s">
        <v>378</v>
      </c>
      <c r="F436" s="715"/>
      <c r="G436" s="715"/>
      <c r="H436" s="715"/>
      <c r="I436" s="224" t="str">
        <f>I437</f>
        <v>0</v>
      </c>
      <c r="J436" s="224" t="str">
        <f>J437</f>
        <v>80</v>
      </c>
      <c r="K436" s="222">
        <v>100</v>
      </c>
      <c r="L436" s="455">
        <v>100</v>
      </c>
      <c r="M436" s="455">
        <v>50</v>
      </c>
      <c r="N436" s="222">
        <v>100</v>
      </c>
      <c r="O436" s="222">
        <v>100</v>
      </c>
      <c r="P436" s="222">
        <v>100</v>
      </c>
    </row>
    <row r="437" spans="1:19" ht="15.75" thickBot="1">
      <c r="A437" s="220"/>
      <c r="B437" s="218"/>
      <c r="C437" s="228"/>
      <c r="D437" s="11" t="s">
        <v>379</v>
      </c>
      <c r="E437" s="502" t="s">
        <v>380</v>
      </c>
      <c r="F437" s="502"/>
      <c r="G437" s="502"/>
      <c r="H437" s="502"/>
      <c r="I437" s="281" t="s">
        <v>381</v>
      </c>
      <c r="J437" s="281" t="s">
        <v>409</v>
      </c>
      <c r="K437" s="281" t="s">
        <v>413</v>
      </c>
      <c r="L437" s="456" t="s">
        <v>413</v>
      </c>
      <c r="M437" s="456" t="s">
        <v>413</v>
      </c>
      <c r="N437" s="281" t="s">
        <v>622</v>
      </c>
      <c r="O437" s="281" t="s">
        <v>622</v>
      </c>
      <c r="P437" s="281" t="s">
        <v>622</v>
      </c>
    </row>
    <row r="438" spans="1:19" ht="19.5" thickBot="1">
      <c r="A438" s="636" t="s">
        <v>382</v>
      </c>
      <c r="B438" s="689"/>
      <c r="C438" s="689"/>
      <c r="D438" s="689"/>
      <c r="E438" s="689"/>
      <c r="F438" s="689"/>
      <c r="G438" s="689"/>
      <c r="H438" s="690"/>
      <c r="I438" s="217"/>
      <c r="J438" s="217"/>
      <c r="K438" s="217"/>
      <c r="L438" s="457"/>
      <c r="M438" s="457"/>
      <c r="N438" s="217"/>
      <c r="O438" s="217"/>
      <c r="P438" s="217"/>
    </row>
    <row r="439" spans="1:19">
      <c r="A439" s="255" t="s">
        <v>383</v>
      </c>
      <c r="B439" s="258"/>
      <c r="C439" s="261">
        <v>637</v>
      </c>
      <c r="D439" s="225" t="s">
        <v>166</v>
      </c>
      <c r="E439" s="711" t="s">
        <v>384</v>
      </c>
      <c r="F439" s="711"/>
      <c r="G439" s="711"/>
      <c r="H439" s="711"/>
      <c r="I439" s="229">
        <v>1210</v>
      </c>
      <c r="J439" s="253" t="s">
        <v>407</v>
      </c>
      <c r="K439" s="253" t="s">
        <v>414</v>
      </c>
      <c r="L439" s="458" t="s">
        <v>534</v>
      </c>
      <c r="M439" s="458" t="s">
        <v>606</v>
      </c>
      <c r="N439" s="253" t="s">
        <v>625</v>
      </c>
      <c r="O439" s="253" t="s">
        <v>534</v>
      </c>
      <c r="P439" s="253" t="s">
        <v>534</v>
      </c>
      <c r="S439" s="300"/>
    </row>
    <row r="440" spans="1:19">
      <c r="A440" s="256"/>
      <c r="B440" s="256"/>
      <c r="C440" s="262">
        <v>644</v>
      </c>
      <c r="D440" s="227" t="s">
        <v>111</v>
      </c>
      <c r="E440" s="226" t="s">
        <v>386</v>
      </c>
      <c r="F440" s="226"/>
      <c r="G440" s="226"/>
      <c r="H440" s="226"/>
      <c r="I440" s="230">
        <v>1000</v>
      </c>
      <c r="J440" s="254" t="s">
        <v>381</v>
      </c>
      <c r="K440" s="106"/>
      <c r="L440" s="459"/>
      <c r="M440" s="459"/>
      <c r="N440" s="106"/>
      <c r="O440" s="106"/>
      <c r="P440" s="106"/>
    </row>
    <row r="441" spans="1:19">
      <c r="A441" s="256"/>
      <c r="B441" s="256"/>
      <c r="C441" s="256"/>
      <c r="D441" s="260"/>
      <c r="E441" s="226" t="s">
        <v>385</v>
      </c>
      <c r="F441" s="226"/>
      <c r="G441" s="226"/>
      <c r="H441" s="226"/>
      <c r="I441" s="45">
        <v>30720</v>
      </c>
      <c r="J441" s="14">
        <v>0</v>
      </c>
      <c r="K441" s="14"/>
      <c r="L441" s="396"/>
      <c r="M441" s="396"/>
      <c r="N441" s="14"/>
      <c r="O441" s="14"/>
      <c r="P441" s="14"/>
    </row>
    <row r="442" spans="1:19" ht="15.75" thickBot="1">
      <c r="A442" s="257"/>
      <c r="B442" s="257"/>
      <c r="C442" s="257"/>
      <c r="D442" s="259"/>
      <c r="E442" s="716" t="s">
        <v>408</v>
      </c>
      <c r="F442" s="717"/>
      <c r="G442" s="717"/>
      <c r="H442" s="718"/>
      <c r="I442" s="189"/>
      <c r="J442" s="200">
        <v>400</v>
      </c>
      <c r="K442" s="200"/>
      <c r="L442" s="460"/>
      <c r="M442" s="460"/>
      <c r="N442" s="200"/>
      <c r="O442" s="200"/>
      <c r="P442" s="200"/>
    </row>
    <row r="443" spans="1:19" ht="20.25" customHeight="1" thickBot="1">
      <c r="A443" s="712" t="s">
        <v>199</v>
      </c>
      <c r="B443" s="664"/>
      <c r="C443" s="664"/>
      <c r="D443" s="635"/>
      <c r="E443" s="713" t="s">
        <v>387</v>
      </c>
      <c r="F443" s="513"/>
      <c r="G443" s="513"/>
      <c r="H443" s="514"/>
      <c r="I443" s="52">
        <f>SUM(I439:I442)</f>
        <v>32930</v>
      </c>
      <c r="J443" s="52">
        <v>1430</v>
      </c>
      <c r="K443" s="269">
        <v>900</v>
      </c>
      <c r="L443" s="461">
        <f>L436+L439</f>
        <v>1100</v>
      </c>
      <c r="M443" s="461">
        <f>M436+M439</f>
        <v>2050</v>
      </c>
      <c r="N443" s="282">
        <f>N436+N439</f>
        <v>3100</v>
      </c>
      <c r="O443" s="282">
        <f>O436+O439</f>
        <v>1100</v>
      </c>
      <c r="P443" s="282">
        <f>P436+P439</f>
        <v>1100</v>
      </c>
      <c r="Q443" s="323" t="s">
        <v>562</v>
      </c>
    </row>
    <row r="444" spans="1:19">
      <c r="P444" s="16"/>
    </row>
    <row r="445" spans="1:19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9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9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9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7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7" ht="15.75" thickBo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322"/>
      <c r="M450" s="16"/>
      <c r="N450" s="16"/>
      <c r="O450" s="16"/>
      <c r="P450" s="16"/>
    </row>
    <row r="451" spans="1:17" ht="17.25" customHeight="1" thickBot="1">
      <c r="D451" s="707" t="s">
        <v>388</v>
      </c>
      <c r="E451" s="708"/>
      <c r="F451" s="708"/>
      <c r="G451" s="708"/>
      <c r="H451" s="709"/>
      <c r="I451" s="33">
        <v>1119410</v>
      </c>
      <c r="J451" s="33">
        <v>1082286</v>
      </c>
      <c r="K451" s="33">
        <v>1011733</v>
      </c>
      <c r="L451" s="283">
        <f>L443+L413+L407+L361+L306+L296+L232+L202+L189+L182+L176+L427+L425+L409</f>
        <v>1055895</v>
      </c>
      <c r="M451" s="283">
        <f>M443+M413+M407+M361+M306+M296+M232+M202+M189+N182+M176+M427+M425+M409+M9+M10+M11+M12</f>
        <v>1214755.79</v>
      </c>
      <c r="N451" s="283">
        <f>N443+N413+N407+N361+N306+N296+N232+N202+N189+O182+N176+N427+N425+N409+N9+N10+N11+N12+N13</f>
        <v>1254888</v>
      </c>
      <c r="O451" s="283">
        <f>O443+O413+O407+O361+O306+O296+O232+O202+O189+P182+O176+O427+O425+O409+O9+O10+O11+O12+O13</f>
        <v>1135928</v>
      </c>
      <c r="P451" s="283">
        <f>P443+P413+P407+P361+P306+P296+P232+P202+P189+Q182+P176+P427+P425+P409+P9+P10+P11+P12+P13</f>
        <v>1134041</v>
      </c>
    </row>
    <row r="452" spans="1:17" ht="17.25" customHeight="1" thickBot="1">
      <c r="D452" s="710" t="s">
        <v>389</v>
      </c>
      <c r="E452" s="549"/>
      <c r="F452" s="549"/>
      <c r="G452" s="549"/>
      <c r="H452" s="550"/>
      <c r="I452" s="231">
        <v>396299</v>
      </c>
      <c r="J452" s="231">
        <v>407682</v>
      </c>
      <c r="K452" s="231">
        <v>390380</v>
      </c>
      <c r="L452" s="231">
        <f>L427+L425+L409</f>
        <v>412001</v>
      </c>
      <c r="M452" s="231">
        <f>M427+M425+M409</f>
        <v>463534</v>
      </c>
      <c r="N452" s="231">
        <f>N427+N425+N409</f>
        <v>454763</v>
      </c>
      <c r="O452" s="231">
        <f>O427+O425+O409</f>
        <v>454763</v>
      </c>
      <c r="P452" s="231">
        <f>P427+P425+P409</f>
        <v>454763</v>
      </c>
      <c r="Q452" t="s">
        <v>617</v>
      </c>
    </row>
    <row r="453" spans="1:17" ht="15.75" thickBot="1">
      <c r="D453" s="710" t="s">
        <v>390</v>
      </c>
      <c r="E453" s="549"/>
      <c r="F453" s="549"/>
      <c r="G453" s="549"/>
      <c r="H453" s="550"/>
      <c r="I453" s="33">
        <v>723111</v>
      </c>
      <c r="J453" s="33">
        <v>674604</v>
      </c>
      <c r="K453" s="33">
        <v>621353</v>
      </c>
      <c r="L453" s="283">
        <f>L443+L413+L407+L361+L306+L296+L232+L202+L189+L182+L176</f>
        <v>643894</v>
      </c>
      <c r="M453" s="283">
        <f>M443+M413+M407+M361+M306+M296+M232+M202+M189+N182+M176+M9+M10+M11+M12+M13</f>
        <v>751353.98999999987</v>
      </c>
      <c r="N453" s="283">
        <f>N443+N413+N407+N361+N306+N296+N232+N202+N189+O182+N176+N9+N10+N11+N12+N13</f>
        <v>800125</v>
      </c>
      <c r="O453" s="283">
        <f>O443+O413+O407+O361+O306+O296+O232+O202+O189+P182+O176+O9+O10+O11+O12+O13</f>
        <v>681165</v>
      </c>
      <c r="P453" s="283">
        <f>P443+P413+P407+P361+P306+P296+P232+P202+P189+Q182+P176+P9+P10+P11+P12+P13</f>
        <v>679278</v>
      </c>
    </row>
    <row r="454" spans="1:17">
      <c r="L454" s="285"/>
      <c r="M454" s="322"/>
    </row>
    <row r="455" spans="1:17">
      <c r="L455" s="284"/>
      <c r="N455" s="217"/>
    </row>
    <row r="460" spans="1:17">
      <c r="D460" s="719"/>
      <c r="E460" s="719"/>
      <c r="F460" s="719"/>
      <c r="G460" s="719"/>
      <c r="H460" s="719"/>
      <c r="I460" s="321"/>
      <c r="J460" s="321"/>
      <c r="K460" s="321"/>
      <c r="L460" s="322"/>
      <c r="M460" s="322"/>
      <c r="N460" s="16"/>
      <c r="O460" s="16"/>
    </row>
    <row r="461" spans="1:17">
      <c r="D461" s="706"/>
      <c r="E461" s="706"/>
      <c r="F461" s="706"/>
      <c r="G461" s="706"/>
      <c r="H461" s="706"/>
      <c r="I461" s="321"/>
      <c r="J461" s="321"/>
      <c r="K461" s="321"/>
      <c r="L461" s="321"/>
      <c r="M461" s="321"/>
      <c r="N461" s="16"/>
      <c r="O461" s="16"/>
    </row>
    <row r="462" spans="1:17">
      <c r="D462" s="706"/>
      <c r="E462" s="706"/>
      <c r="F462" s="706"/>
      <c r="G462" s="706"/>
      <c r="H462" s="706"/>
      <c r="I462" s="321"/>
      <c r="J462" s="321"/>
      <c r="K462" s="321"/>
      <c r="L462" s="322"/>
      <c r="M462" s="322"/>
      <c r="N462" s="16"/>
      <c r="O462" s="16"/>
    </row>
    <row r="489" spans="16:16">
      <c r="P489" s="323" t="s">
        <v>563</v>
      </c>
    </row>
  </sheetData>
  <mergeCells count="388">
    <mergeCell ref="D462:H462"/>
    <mergeCell ref="D451:H451"/>
    <mergeCell ref="D452:H452"/>
    <mergeCell ref="D453:H453"/>
    <mergeCell ref="E404:H404"/>
    <mergeCell ref="E406:H406"/>
    <mergeCell ref="E407:H407"/>
    <mergeCell ref="E439:H439"/>
    <mergeCell ref="A443:D443"/>
    <mergeCell ref="E443:H443"/>
    <mergeCell ref="E427:H427"/>
    <mergeCell ref="A428:D428"/>
    <mergeCell ref="E428:H428"/>
    <mergeCell ref="A432:G432"/>
    <mergeCell ref="A433:H433"/>
    <mergeCell ref="E435:H435"/>
    <mergeCell ref="E436:H436"/>
    <mergeCell ref="E437:H437"/>
    <mergeCell ref="A438:H438"/>
    <mergeCell ref="E442:H442"/>
    <mergeCell ref="D460:H460"/>
    <mergeCell ref="D461:H461"/>
    <mergeCell ref="E416:H416"/>
    <mergeCell ref="A422:G422"/>
    <mergeCell ref="A423:H423"/>
    <mergeCell ref="E425:H425"/>
    <mergeCell ref="A426:H426"/>
    <mergeCell ref="A408:H408"/>
    <mergeCell ref="E412:H412"/>
    <mergeCell ref="E413:H413"/>
    <mergeCell ref="E415:H415"/>
    <mergeCell ref="E419:H419"/>
    <mergeCell ref="E418:H418"/>
    <mergeCell ref="E382:H382"/>
    <mergeCell ref="E383:H383"/>
    <mergeCell ref="E384:H384"/>
    <mergeCell ref="A385:G385"/>
    <mergeCell ref="A386:H386"/>
    <mergeCell ref="E403:H403"/>
    <mergeCell ref="E409:H409"/>
    <mergeCell ref="E410:H410"/>
    <mergeCell ref="E411:H411"/>
    <mergeCell ref="E392:H392"/>
    <mergeCell ref="E393:H393"/>
    <mergeCell ref="E394:H394"/>
    <mergeCell ref="E395:H395"/>
    <mergeCell ref="E396:H396"/>
    <mergeCell ref="E397:H397"/>
    <mergeCell ref="E398:H398"/>
    <mergeCell ref="E399:H399"/>
    <mergeCell ref="E400:H400"/>
    <mergeCell ref="E401:H401"/>
    <mergeCell ref="E402:H402"/>
    <mergeCell ref="E220:H220"/>
    <mergeCell ref="E270:H270"/>
    <mergeCell ref="E405:H405"/>
    <mergeCell ref="E389:H389"/>
    <mergeCell ref="E381:H381"/>
    <mergeCell ref="A364:G364"/>
    <mergeCell ref="A365:H365"/>
    <mergeCell ref="E346:H346"/>
    <mergeCell ref="E348:H348"/>
    <mergeCell ref="A352:G352"/>
    <mergeCell ref="A353:H353"/>
    <mergeCell ref="E355:H355"/>
    <mergeCell ref="E356:H356"/>
    <mergeCell ref="A357:H357"/>
    <mergeCell ref="E358:H358"/>
    <mergeCell ref="B361:C361"/>
    <mergeCell ref="E361:H361"/>
    <mergeCell ref="A337:H337"/>
    <mergeCell ref="E338:H338"/>
    <mergeCell ref="E339:H339"/>
    <mergeCell ref="E340:H340"/>
    <mergeCell ref="E341:H341"/>
    <mergeCell ref="A342:H342"/>
    <mergeCell ref="E343:H343"/>
    <mergeCell ref="E344:H344"/>
    <mergeCell ref="E213:H213"/>
    <mergeCell ref="E214:H214"/>
    <mergeCell ref="E215:H215"/>
    <mergeCell ref="E216:H216"/>
    <mergeCell ref="E217:H217"/>
    <mergeCell ref="E218:H218"/>
    <mergeCell ref="E219:H219"/>
    <mergeCell ref="E221:H221"/>
    <mergeCell ref="E222:H222"/>
    <mergeCell ref="E223:H223"/>
    <mergeCell ref="E224:H224"/>
    <mergeCell ref="E225:H225"/>
    <mergeCell ref="E226:H226"/>
    <mergeCell ref="E227:H227"/>
    <mergeCell ref="A234:H234"/>
    <mergeCell ref="E235:H235"/>
    <mergeCell ref="E228:H228"/>
    <mergeCell ref="E229:H229"/>
    <mergeCell ref="E230:H230"/>
    <mergeCell ref="E231:H231"/>
    <mergeCell ref="E250:H250"/>
    <mergeCell ref="E251:H251"/>
    <mergeCell ref="E252:H252"/>
    <mergeCell ref="A210:G210"/>
    <mergeCell ref="A183:H183"/>
    <mergeCell ref="A184:H184"/>
    <mergeCell ref="A190:H190"/>
    <mergeCell ref="A191:H191"/>
    <mergeCell ref="E200:H200"/>
    <mergeCell ref="B189:C189"/>
    <mergeCell ref="B202:C202"/>
    <mergeCell ref="A211:H211"/>
    <mergeCell ref="E204:H204"/>
    <mergeCell ref="E205:H205"/>
    <mergeCell ref="E209:H209"/>
    <mergeCell ref="E201:H201"/>
    <mergeCell ref="E202:H202"/>
    <mergeCell ref="E203:H203"/>
    <mergeCell ref="E199:H199"/>
    <mergeCell ref="E187:H187"/>
    <mergeCell ref="E186:H186"/>
    <mergeCell ref="I194:O194"/>
    <mergeCell ref="E195:H195"/>
    <mergeCell ref="E196:H196"/>
    <mergeCell ref="E197:H197"/>
    <mergeCell ref="E198:H198"/>
    <mergeCell ref="E192:H192"/>
    <mergeCell ref="E193:H193"/>
    <mergeCell ref="A194:H194"/>
    <mergeCell ref="E185:H185"/>
    <mergeCell ref="E188:H188"/>
    <mergeCell ref="E189:H189"/>
    <mergeCell ref="A179:H179"/>
    <mergeCell ref="E180:H180"/>
    <mergeCell ref="E181:H181"/>
    <mergeCell ref="E182:H182"/>
    <mergeCell ref="B182:C182"/>
    <mergeCell ref="A157:H157"/>
    <mergeCell ref="E159:H159"/>
    <mergeCell ref="E167:H167"/>
    <mergeCell ref="A178:H178"/>
    <mergeCell ref="E172:H172"/>
    <mergeCell ref="E174:H174"/>
    <mergeCell ref="E175:H175"/>
    <mergeCell ref="E176:H176"/>
    <mergeCell ref="E177:H177"/>
    <mergeCell ref="E168:H168"/>
    <mergeCell ref="E169:H169"/>
    <mergeCell ref="E170:H170"/>
    <mergeCell ref="A176:D176"/>
    <mergeCell ref="E173:H173"/>
    <mergeCell ref="E163:H163"/>
    <mergeCell ref="E164:H164"/>
    <mergeCell ref="E165:H165"/>
    <mergeCell ref="E166:H166"/>
    <mergeCell ref="E161:H161"/>
    <mergeCell ref="E162:H162"/>
    <mergeCell ref="E154:H154"/>
    <mergeCell ref="E143:H143"/>
    <mergeCell ref="E144:H144"/>
    <mergeCell ref="E146:H146"/>
    <mergeCell ref="E147:H147"/>
    <mergeCell ref="E148:H148"/>
    <mergeCell ref="E135:H135"/>
    <mergeCell ref="E136:H136"/>
    <mergeCell ref="E137:H137"/>
    <mergeCell ref="A141:H141"/>
    <mergeCell ref="A142:H142"/>
    <mergeCell ref="E145:H145"/>
    <mergeCell ref="E155:H155"/>
    <mergeCell ref="E156:H156"/>
    <mergeCell ref="E149:H149"/>
    <mergeCell ref="E150:H150"/>
    <mergeCell ref="E151:H151"/>
    <mergeCell ref="E152:H152"/>
    <mergeCell ref="E153:H153"/>
    <mergeCell ref="E158:H158"/>
    <mergeCell ref="E160:H160"/>
    <mergeCell ref="I121:O121"/>
    <mergeCell ref="E122:H122"/>
    <mergeCell ref="A127:H127"/>
    <mergeCell ref="I127:O127"/>
    <mergeCell ref="E118:H118"/>
    <mergeCell ref="E128:H128"/>
    <mergeCell ref="E129:H129"/>
    <mergeCell ref="E130:H130"/>
    <mergeCell ref="E131:H131"/>
    <mergeCell ref="E123:H123"/>
    <mergeCell ref="E125:H125"/>
    <mergeCell ref="E126:H126"/>
    <mergeCell ref="E62:H62"/>
    <mergeCell ref="E63:H63"/>
    <mergeCell ref="E56:H56"/>
    <mergeCell ref="E57:H57"/>
    <mergeCell ref="E58:H58"/>
    <mergeCell ref="E59:H59"/>
    <mergeCell ref="E60:H60"/>
    <mergeCell ref="E61:H61"/>
    <mergeCell ref="E55:H55"/>
    <mergeCell ref="E53:H53"/>
    <mergeCell ref="E54:H54"/>
    <mergeCell ref="E43:H43"/>
    <mergeCell ref="E29:H29"/>
    <mergeCell ref="E30:H30"/>
    <mergeCell ref="E31:H31"/>
    <mergeCell ref="E32:H32"/>
    <mergeCell ref="E33:H33"/>
    <mergeCell ref="A37:H37"/>
    <mergeCell ref="A38:H38"/>
    <mergeCell ref="E39:H39"/>
    <mergeCell ref="E40:H40"/>
    <mergeCell ref="E41:H41"/>
    <mergeCell ref="E42:H42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28:H28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16:H16"/>
    <mergeCell ref="A1:F1"/>
    <mergeCell ref="A3:D3"/>
    <mergeCell ref="A5:H5"/>
    <mergeCell ref="A6:H6"/>
    <mergeCell ref="E7:H7"/>
    <mergeCell ref="E8:H8"/>
    <mergeCell ref="E9:H9"/>
    <mergeCell ref="E10:H10"/>
    <mergeCell ref="E11:H11"/>
    <mergeCell ref="E12:H12"/>
    <mergeCell ref="E15:H15"/>
    <mergeCell ref="E14:H14"/>
    <mergeCell ref="D2:G2"/>
    <mergeCell ref="E64:H64"/>
    <mergeCell ref="E65:H65"/>
    <mergeCell ref="E66:H66"/>
    <mergeCell ref="E67:H67"/>
    <mergeCell ref="E71:H71"/>
    <mergeCell ref="A72:H72"/>
    <mergeCell ref="A73:H73"/>
    <mergeCell ref="E74:H74"/>
    <mergeCell ref="E75:H75"/>
    <mergeCell ref="E76:H76"/>
    <mergeCell ref="E77:H77"/>
    <mergeCell ref="E78:H78"/>
    <mergeCell ref="E82:H82"/>
    <mergeCell ref="E83:H83"/>
    <mergeCell ref="E84:H84"/>
    <mergeCell ref="E85:H85"/>
    <mergeCell ref="E86:H86"/>
    <mergeCell ref="E87:H87"/>
    <mergeCell ref="E79:H79"/>
    <mergeCell ref="E80:H80"/>
    <mergeCell ref="E81:H81"/>
    <mergeCell ref="E88:H88"/>
    <mergeCell ref="E89:H89"/>
    <mergeCell ref="E90:H90"/>
    <mergeCell ref="E92:H92"/>
    <mergeCell ref="E93:H93"/>
    <mergeCell ref="E94:H94"/>
    <mergeCell ref="E95:H95"/>
    <mergeCell ref="E108:H108"/>
    <mergeCell ref="A91:H91"/>
    <mergeCell ref="A106:H106"/>
    <mergeCell ref="A107:H107"/>
    <mergeCell ref="I91:O91"/>
    <mergeCell ref="E101:H101"/>
    <mergeCell ref="E102:H102"/>
    <mergeCell ref="E103:H103"/>
    <mergeCell ref="E105:H105"/>
    <mergeCell ref="E96:H96"/>
    <mergeCell ref="E97:H97"/>
    <mergeCell ref="E98:H98"/>
    <mergeCell ref="E99:H99"/>
    <mergeCell ref="E100:H100"/>
    <mergeCell ref="E109:H109"/>
    <mergeCell ref="E110:H110"/>
    <mergeCell ref="E111:H111"/>
    <mergeCell ref="E112:H112"/>
    <mergeCell ref="E113:H113"/>
    <mergeCell ref="E132:H132"/>
    <mergeCell ref="E133:H133"/>
    <mergeCell ref="E134:H134"/>
    <mergeCell ref="A121:H121"/>
    <mergeCell ref="E119:H119"/>
    <mergeCell ref="E120:H120"/>
    <mergeCell ref="E114:H114"/>
    <mergeCell ref="E115:H115"/>
    <mergeCell ref="E116:H116"/>
    <mergeCell ref="E117:H117"/>
    <mergeCell ref="A260:H260"/>
    <mergeCell ref="E271:H271"/>
    <mergeCell ref="E272:H272"/>
    <mergeCell ref="E273:H273"/>
    <mergeCell ref="B232:C232"/>
    <mergeCell ref="E232:H232"/>
    <mergeCell ref="A233:G233"/>
    <mergeCell ref="E244:H244"/>
    <mergeCell ref="A246:H246"/>
    <mergeCell ref="A245:G245"/>
    <mergeCell ref="E267:H267"/>
    <mergeCell ref="E269:H269"/>
    <mergeCell ref="E236:H236"/>
    <mergeCell ref="E237:H237"/>
    <mergeCell ref="E239:H239"/>
    <mergeCell ref="E248:H248"/>
    <mergeCell ref="E249:H249"/>
    <mergeCell ref="E276:H276"/>
    <mergeCell ref="E261:H261"/>
    <mergeCell ref="E262:H262"/>
    <mergeCell ref="E263:H263"/>
    <mergeCell ref="E264:H264"/>
    <mergeCell ref="E265:H265"/>
    <mergeCell ref="E266:H266"/>
    <mergeCell ref="E268:H268"/>
    <mergeCell ref="E275:H275"/>
    <mergeCell ref="E274:H274"/>
    <mergeCell ref="E292:H292"/>
    <mergeCell ref="E293:H293"/>
    <mergeCell ref="E295:H295"/>
    <mergeCell ref="A297:G297"/>
    <mergeCell ref="A298:H298"/>
    <mergeCell ref="B296:C296"/>
    <mergeCell ref="E296:H296"/>
    <mergeCell ref="E294:H294"/>
    <mergeCell ref="E302:H302"/>
    <mergeCell ref="E310:H310"/>
    <mergeCell ref="E311:H311"/>
    <mergeCell ref="E312:H312"/>
    <mergeCell ref="E313:H313"/>
    <mergeCell ref="E319:H319"/>
    <mergeCell ref="E320:H320"/>
    <mergeCell ref="A316:G316"/>
    <mergeCell ref="A317:H317"/>
    <mergeCell ref="A308:H308"/>
    <mergeCell ref="E336:H336"/>
    <mergeCell ref="A321:H321"/>
    <mergeCell ref="E323:H323"/>
    <mergeCell ref="E324:H324"/>
    <mergeCell ref="E325:H325"/>
    <mergeCell ref="E326:H326"/>
    <mergeCell ref="E327:H327"/>
    <mergeCell ref="E328:H328"/>
    <mergeCell ref="E329:H329"/>
    <mergeCell ref="E330:H330"/>
    <mergeCell ref="E322:H322"/>
    <mergeCell ref="E334:H334"/>
    <mergeCell ref="E331:H331"/>
    <mergeCell ref="A332:H332"/>
    <mergeCell ref="E333:H333"/>
    <mergeCell ref="E335:H335"/>
    <mergeCell ref="E303:H303"/>
    <mergeCell ref="E13:H13"/>
    <mergeCell ref="E124:H124"/>
    <mergeCell ref="E305:H305"/>
    <mergeCell ref="E304:H304"/>
    <mergeCell ref="E306:H306"/>
    <mergeCell ref="E309:H309"/>
    <mergeCell ref="E301:H301"/>
    <mergeCell ref="B306:C306"/>
    <mergeCell ref="A307:G307"/>
    <mergeCell ref="E277:H277"/>
    <mergeCell ref="E278:H278"/>
    <mergeCell ref="E288:H288"/>
    <mergeCell ref="E289:H289"/>
    <mergeCell ref="E290:H290"/>
    <mergeCell ref="E279:H279"/>
    <mergeCell ref="E299:H299"/>
    <mergeCell ref="E300:H300"/>
    <mergeCell ref="A282:G282"/>
    <mergeCell ref="A283:H283"/>
    <mergeCell ref="E285:H285"/>
    <mergeCell ref="E286:H286"/>
    <mergeCell ref="A287:H287"/>
    <mergeCell ref="A291:H29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V13" sqref="V13"/>
    </sheetView>
  </sheetViews>
  <sheetFormatPr defaultRowHeight="15"/>
  <cols>
    <col min="12" max="12" width="10.42578125" customWidth="1"/>
    <col min="15" max="15" width="9.42578125" customWidth="1"/>
  </cols>
  <sheetData>
    <row r="1" spans="1:15">
      <c r="A1" s="595"/>
      <c r="B1" s="595"/>
      <c r="C1" s="595"/>
      <c r="D1" s="595"/>
      <c r="E1" s="595"/>
      <c r="F1" s="595"/>
    </row>
    <row r="2" spans="1:15" ht="18.75">
      <c r="D2" s="608" t="s">
        <v>573</v>
      </c>
      <c r="E2" s="608"/>
      <c r="F2" s="608"/>
      <c r="G2" s="733"/>
    </row>
    <row r="3" spans="1:15">
      <c r="A3" s="595" t="s">
        <v>535</v>
      </c>
      <c r="B3" s="595"/>
      <c r="C3" s="595"/>
      <c r="D3" s="595"/>
    </row>
    <row r="4" spans="1:15" ht="15.75" thickBot="1"/>
    <row r="5" spans="1:15" ht="16.5" thickBot="1">
      <c r="A5" s="596"/>
      <c r="B5" s="597"/>
      <c r="C5" s="597"/>
      <c r="D5" s="597"/>
      <c r="E5" s="597"/>
      <c r="F5" s="597"/>
      <c r="G5" s="597"/>
      <c r="H5" s="598"/>
      <c r="I5" s="53" t="s">
        <v>6</v>
      </c>
      <c r="J5" s="53" t="s">
        <v>6</v>
      </c>
      <c r="K5" s="53" t="s">
        <v>6</v>
      </c>
      <c r="L5" s="354" t="s">
        <v>587</v>
      </c>
      <c r="M5" s="53" t="s">
        <v>6</v>
      </c>
      <c r="N5" s="53" t="s">
        <v>6</v>
      </c>
      <c r="O5" s="53" t="s">
        <v>6</v>
      </c>
    </row>
    <row r="6" spans="1:15" ht="31.5" thickBot="1">
      <c r="A6" s="508"/>
      <c r="B6" s="580"/>
      <c r="C6" s="580"/>
      <c r="D6" s="580"/>
      <c r="E6" s="580"/>
      <c r="F6" s="580"/>
      <c r="G6" s="580"/>
      <c r="H6" s="581"/>
      <c r="I6" s="54" t="s">
        <v>7</v>
      </c>
      <c r="J6" s="54" t="s">
        <v>11</v>
      </c>
      <c r="K6" s="54" t="s">
        <v>11</v>
      </c>
      <c r="L6" s="54" t="s">
        <v>588</v>
      </c>
      <c r="M6" s="54" t="s">
        <v>11</v>
      </c>
      <c r="N6" s="54" t="s">
        <v>11</v>
      </c>
      <c r="O6" s="54" t="s">
        <v>11</v>
      </c>
    </row>
    <row r="7" spans="1:15" ht="25.5" thickBot="1">
      <c r="A7" s="232" t="s">
        <v>2</v>
      </c>
      <c r="B7" s="233" t="s">
        <v>3</v>
      </c>
      <c r="C7" s="234" t="s">
        <v>4</v>
      </c>
      <c r="D7" s="235"/>
      <c r="E7" s="599" t="s">
        <v>5</v>
      </c>
      <c r="F7" s="600"/>
      <c r="G7" s="600"/>
      <c r="H7" s="601"/>
      <c r="I7" s="55" t="s">
        <v>10</v>
      </c>
      <c r="J7" s="55" t="s">
        <v>12</v>
      </c>
      <c r="K7" s="56" t="s">
        <v>13</v>
      </c>
      <c r="L7" s="56" t="s">
        <v>13</v>
      </c>
      <c r="M7" s="55" t="s">
        <v>459</v>
      </c>
      <c r="N7" s="55" t="s">
        <v>460</v>
      </c>
      <c r="O7" s="55" t="s">
        <v>578</v>
      </c>
    </row>
    <row r="8" spans="1:15">
      <c r="A8" s="4"/>
      <c r="B8" s="4"/>
      <c r="C8" s="4"/>
      <c r="D8" s="4"/>
      <c r="E8" s="730" t="s">
        <v>536</v>
      </c>
      <c r="F8" s="731"/>
      <c r="G8" s="731"/>
      <c r="H8" s="732"/>
      <c r="I8" s="61">
        <v>90526</v>
      </c>
      <c r="J8" s="61">
        <v>30000</v>
      </c>
      <c r="K8" s="61"/>
      <c r="L8" s="61"/>
      <c r="M8" s="61"/>
      <c r="N8" s="61"/>
      <c r="O8" s="61"/>
    </row>
    <row r="9" spans="1:15">
      <c r="A9" s="3"/>
      <c r="B9" s="3"/>
      <c r="C9" s="7"/>
      <c r="D9" s="3"/>
      <c r="E9" s="727" t="s">
        <v>537</v>
      </c>
      <c r="F9" s="728"/>
      <c r="G9" s="728"/>
      <c r="H9" s="729"/>
      <c r="I9" s="46">
        <v>200000</v>
      </c>
      <c r="J9" s="45"/>
      <c r="K9" s="45"/>
      <c r="L9" s="45"/>
      <c r="M9" s="45"/>
      <c r="N9" s="45"/>
      <c r="O9" s="45"/>
    </row>
    <row r="10" spans="1:15">
      <c r="A10" s="3"/>
      <c r="B10" s="7"/>
      <c r="C10" s="7"/>
      <c r="D10" s="7"/>
      <c r="E10" s="727" t="s">
        <v>538</v>
      </c>
      <c r="F10" s="728"/>
      <c r="G10" s="728"/>
      <c r="H10" s="729"/>
      <c r="I10" s="46">
        <v>10000</v>
      </c>
      <c r="J10" s="46"/>
      <c r="K10" s="45"/>
      <c r="L10" s="46">
        <v>30000</v>
      </c>
      <c r="M10" s="45"/>
      <c r="N10" s="45"/>
      <c r="O10" s="45"/>
    </row>
    <row r="11" spans="1:15">
      <c r="A11" s="3"/>
      <c r="B11" s="3"/>
      <c r="C11" s="3"/>
      <c r="D11" s="3"/>
      <c r="E11" s="727" t="s">
        <v>539</v>
      </c>
      <c r="F11" s="728"/>
      <c r="G11" s="728"/>
      <c r="H11" s="729"/>
      <c r="I11" s="46">
        <v>2231</v>
      </c>
      <c r="J11" s="45"/>
      <c r="K11" s="45"/>
      <c r="L11" s="46">
        <v>720</v>
      </c>
      <c r="M11" s="45"/>
      <c r="N11" s="45"/>
      <c r="O11" s="45"/>
    </row>
    <row r="12" spans="1:15">
      <c r="A12" s="3"/>
      <c r="B12" s="3"/>
      <c r="C12" s="3"/>
      <c r="D12" s="3"/>
      <c r="E12" s="727" t="s">
        <v>546</v>
      </c>
      <c r="F12" s="728"/>
      <c r="G12" s="728"/>
      <c r="H12" s="729"/>
      <c r="I12" s="45"/>
      <c r="J12" s="46">
        <v>120577</v>
      </c>
      <c r="K12" s="46">
        <v>113970</v>
      </c>
      <c r="L12" s="46">
        <v>7000</v>
      </c>
      <c r="M12" s="46"/>
      <c r="N12" s="46"/>
      <c r="O12" s="46"/>
    </row>
    <row r="13" spans="1:15">
      <c r="A13" s="3"/>
      <c r="B13" s="3"/>
      <c r="C13" s="3"/>
      <c r="D13" s="3"/>
      <c r="E13" s="492" t="s">
        <v>547</v>
      </c>
      <c r="F13" s="520"/>
      <c r="G13" s="520"/>
      <c r="H13" s="521"/>
      <c r="I13" s="45"/>
      <c r="J13" s="46"/>
      <c r="K13" s="46"/>
      <c r="L13" s="46"/>
      <c r="M13" s="46"/>
      <c r="N13" s="46"/>
      <c r="O13" s="46"/>
    </row>
    <row r="14" spans="1:15">
      <c r="A14" s="3"/>
      <c r="B14" s="3"/>
      <c r="C14" s="3"/>
      <c r="D14" s="3"/>
      <c r="E14" s="492" t="s">
        <v>548</v>
      </c>
      <c r="F14" s="520"/>
      <c r="G14" s="520"/>
      <c r="H14" s="521"/>
      <c r="I14" s="45"/>
      <c r="J14" s="46"/>
      <c r="K14" s="46"/>
      <c r="L14" s="46"/>
      <c r="M14" s="46"/>
      <c r="N14" s="46"/>
      <c r="O14" s="46"/>
    </row>
    <row r="15" spans="1:15">
      <c r="A15" s="7"/>
      <c r="B15" s="3"/>
      <c r="C15" s="7"/>
      <c r="D15" s="3"/>
      <c r="E15" s="727" t="s">
        <v>540</v>
      </c>
      <c r="F15" s="735"/>
      <c r="G15" s="735"/>
      <c r="H15" s="736"/>
      <c r="I15" s="46">
        <v>1430</v>
      </c>
      <c r="J15" s="46"/>
      <c r="K15" s="46"/>
      <c r="L15" s="46"/>
      <c r="M15" s="46"/>
      <c r="N15" s="46"/>
      <c r="O15" s="46"/>
    </row>
    <row r="16" spans="1:15">
      <c r="A16" s="35"/>
      <c r="B16" s="31"/>
      <c r="C16" s="35"/>
      <c r="D16" s="31"/>
      <c r="E16" s="492" t="s">
        <v>541</v>
      </c>
      <c r="F16" s="520"/>
      <c r="G16" s="520"/>
      <c r="H16" s="521"/>
      <c r="I16" s="44">
        <v>27779</v>
      </c>
      <c r="J16" s="44"/>
      <c r="K16" s="44"/>
      <c r="L16" s="44"/>
      <c r="M16" s="44"/>
      <c r="N16" s="44"/>
      <c r="O16" s="44"/>
    </row>
    <row r="17" spans="1:15">
      <c r="A17" s="119"/>
      <c r="B17" s="120"/>
      <c r="C17" s="119"/>
      <c r="D17" s="120"/>
      <c r="E17" s="492" t="s">
        <v>589</v>
      </c>
      <c r="F17" s="518"/>
      <c r="G17" s="518"/>
      <c r="H17" s="519"/>
      <c r="I17" s="116"/>
      <c r="J17" s="116"/>
      <c r="K17" s="116"/>
      <c r="L17" s="116">
        <v>10800</v>
      </c>
      <c r="M17" s="116"/>
      <c r="N17" s="116"/>
      <c r="O17" s="116"/>
    </row>
    <row r="18" spans="1:15" ht="15.75" thickBot="1">
      <c r="A18" s="119"/>
      <c r="B18" s="120"/>
      <c r="C18" s="119"/>
      <c r="D18" s="120"/>
      <c r="E18" s="734" t="s">
        <v>591</v>
      </c>
      <c r="F18" s="475"/>
      <c r="G18" s="475"/>
      <c r="H18" s="476"/>
      <c r="I18" s="116"/>
      <c r="J18" s="116"/>
      <c r="K18" s="116"/>
      <c r="L18" s="116">
        <v>7000</v>
      </c>
      <c r="M18" s="116"/>
      <c r="N18" s="116"/>
      <c r="O18" s="116"/>
    </row>
    <row r="19" spans="1:15" ht="15.75" thickBot="1">
      <c r="A19" s="28"/>
      <c r="B19" s="32"/>
      <c r="C19" s="32"/>
      <c r="D19" s="32"/>
      <c r="E19" s="737" t="s">
        <v>545</v>
      </c>
      <c r="F19" s="670"/>
      <c r="G19" s="670"/>
      <c r="H19" s="671"/>
      <c r="I19" s="52">
        <v>331966</v>
      </c>
      <c r="J19" s="52">
        <v>150577</v>
      </c>
      <c r="K19" s="52">
        <f>SUM(K8:K16)</f>
        <v>113970</v>
      </c>
      <c r="L19" s="52">
        <f>SUM(L8:L18)</f>
        <v>55520</v>
      </c>
      <c r="M19" s="52"/>
      <c r="N19" s="52"/>
      <c r="O19" s="52"/>
    </row>
    <row r="20" spans="1:15">
      <c r="A20" s="31"/>
      <c r="B20" s="35"/>
      <c r="C20" s="31"/>
      <c r="D20" s="31"/>
      <c r="E20" s="471"/>
      <c r="F20" s="722"/>
      <c r="G20" s="722"/>
      <c r="H20" s="723"/>
      <c r="I20" s="43"/>
      <c r="J20" s="43"/>
      <c r="K20" s="43"/>
      <c r="L20" s="43"/>
      <c r="M20" s="43"/>
      <c r="N20" s="43"/>
      <c r="O20" s="43"/>
    </row>
    <row r="21" spans="1:15">
      <c r="A21" s="3"/>
      <c r="B21" s="3"/>
      <c r="C21" s="3"/>
      <c r="D21" s="3"/>
      <c r="E21" s="724" t="s">
        <v>542</v>
      </c>
      <c r="F21" s="725"/>
      <c r="G21" s="725"/>
      <c r="H21" s="726"/>
      <c r="I21" s="45"/>
      <c r="J21" s="45"/>
      <c r="K21" s="45"/>
      <c r="L21" s="45"/>
      <c r="M21" s="45"/>
      <c r="N21" s="45"/>
      <c r="O21" s="45"/>
    </row>
    <row r="22" spans="1:15">
      <c r="A22" s="3"/>
      <c r="B22" s="3"/>
      <c r="C22" s="3"/>
      <c r="D22" s="3"/>
      <c r="E22" s="492" t="s">
        <v>543</v>
      </c>
      <c r="F22" s="520"/>
      <c r="G22" s="520"/>
      <c r="H22" s="521"/>
      <c r="I22" s="46">
        <v>17499</v>
      </c>
      <c r="J22" s="46">
        <v>17000</v>
      </c>
      <c r="K22" s="46">
        <v>17000</v>
      </c>
      <c r="L22" s="46">
        <v>19253</v>
      </c>
      <c r="M22" s="46">
        <v>20010</v>
      </c>
      <c r="N22" s="46">
        <v>19800</v>
      </c>
      <c r="O22" s="46">
        <v>19500</v>
      </c>
    </row>
    <row r="23" spans="1:15">
      <c r="A23" s="25"/>
      <c r="B23" s="25"/>
      <c r="C23" s="47"/>
      <c r="D23" s="47"/>
      <c r="E23" s="530" t="s">
        <v>544</v>
      </c>
      <c r="F23" s="531"/>
      <c r="G23" s="531"/>
      <c r="H23" s="532"/>
      <c r="I23" s="46">
        <v>49200</v>
      </c>
      <c r="J23" s="46">
        <v>49200</v>
      </c>
      <c r="K23" s="46">
        <v>49200</v>
      </c>
      <c r="L23" s="46">
        <v>49200</v>
      </c>
      <c r="M23" s="46">
        <v>49200</v>
      </c>
      <c r="N23" s="46">
        <v>49200</v>
      </c>
      <c r="O23" s="46">
        <v>49200</v>
      </c>
    </row>
    <row r="24" spans="1:15" ht="15.75" thickBot="1">
      <c r="A24" s="120"/>
      <c r="B24" s="120"/>
      <c r="C24" s="119"/>
      <c r="D24" s="119"/>
      <c r="E24" s="530" t="s">
        <v>549</v>
      </c>
      <c r="F24" s="531"/>
      <c r="G24" s="531"/>
      <c r="H24" s="532"/>
      <c r="I24" s="116"/>
      <c r="J24" s="116">
        <v>0</v>
      </c>
      <c r="K24" s="116">
        <v>16620</v>
      </c>
      <c r="L24" s="116">
        <v>16620</v>
      </c>
      <c r="M24" s="116">
        <v>16620</v>
      </c>
      <c r="N24" s="116">
        <v>16620</v>
      </c>
      <c r="O24" s="116">
        <v>16620</v>
      </c>
    </row>
    <row r="25" spans="1:15" ht="15.75" thickBot="1">
      <c r="A25" s="28"/>
      <c r="B25" s="28"/>
      <c r="C25" s="28"/>
      <c r="D25" s="28"/>
      <c r="E25" s="737" t="s">
        <v>545</v>
      </c>
      <c r="F25" s="670"/>
      <c r="G25" s="670"/>
      <c r="H25" s="671"/>
      <c r="I25" s="52">
        <v>66699</v>
      </c>
      <c r="J25" s="52">
        <v>66200</v>
      </c>
      <c r="K25" s="52">
        <f>SUM(K22:K24)</f>
        <v>82820</v>
      </c>
      <c r="L25" s="52">
        <f>SUM(L22:L24)</f>
        <v>85073</v>
      </c>
      <c r="M25" s="52">
        <f>SUM(M22:M24)</f>
        <v>85830</v>
      </c>
      <c r="N25" s="52">
        <f>SUM(N22:N24)</f>
        <v>85620</v>
      </c>
      <c r="O25" s="52">
        <f>SUM(O22:O24)</f>
        <v>85320</v>
      </c>
    </row>
    <row r="26" spans="1:15">
      <c r="A26" s="31"/>
      <c r="B26" s="31"/>
      <c r="C26" s="31"/>
      <c r="D26" s="31"/>
      <c r="E26" s="471"/>
      <c r="F26" s="722"/>
      <c r="G26" s="722"/>
      <c r="H26" s="723"/>
      <c r="I26" s="43"/>
      <c r="J26" s="43"/>
      <c r="K26" s="43"/>
      <c r="L26" s="43"/>
      <c r="M26" s="43"/>
      <c r="N26" s="43"/>
      <c r="O26" s="43"/>
    </row>
    <row r="27" spans="1:15">
      <c r="A27" s="3"/>
      <c r="B27" s="3"/>
      <c r="C27" s="3"/>
      <c r="D27" s="3"/>
      <c r="E27" s="489"/>
      <c r="F27" s="515"/>
      <c r="G27" s="515"/>
      <c r="H27" s="516"/>
      <c r="I27" s="45"/>
      <c r="J27" s="45"/>
      <c r="K27" s="45"/>
      <c r="L27" s="45"/>
      <c r="M27" s="45"/>
      <c r="N27" s="45"/>
      <c r="O27" s="45"/>
    </row>
    <row r="28" spans="1:15">
      <c r="A28" s="3"/>
      <c r="B28" s="7"/>
      <c r="C28" s="3"/>
      <c r="D28" s="3"/>
      <c r="E28" s="489"/>
      <c r="F28" s="578"/>
      <c r="G28" s="578"/>
      <c r="H28" s="579"/>
      <c r="I28" s="45"/>
      <c r="J28" s="45"/>
      <c r="K28" s="45"/>
      <c r="L28" s="45"/>
      <c r="M28" s="45"/>
      <c r="N28" s="45"/>
      <c r="O28" s="45"/>
    </row>
    <row r="29" spans="1:15">
      <c r="A29" s="3"/>
      <c r="B29" s="3"/>
      <c r="C29" s="3"/>
      <c r="D29" s="3"/>
      <c r="E29" s="724" t="s">
        <v>590</v>
      </c>
      <c r="F29" s="725"/>
      <c r="G29" s="725"/>
      <c r="H29" s="726"/>
      <c r="I29" s="46"/>
      <c r="J29" s="46"/>
      <c r="K29" s="46">
        <v>6500</v>
      </c>
      <c r="L29" s="46">
        <v>3375</v>
      </c>
      <c r="M29" s="393">
        <v>5280</v>
      </c>
      <c r="N29" s="393">
        <v>5837</v>
      </c>
      <c r="O29" s="393">
        <v>2080</v>
      </c>
    </row>
    <row r="30" spans="1:15">
      <c r="A30" s="3"/>
      <c r="B30" s="3"/>
      <c r="C30" s="3"/>
      <c r="D30" s="7"/>
      <c r="E30" s="489"/>
      <c r="F30" s="578"/>
      <c r="G30" s="578"/>
      <c r="H30" s="579"/>
      <c r="I30" s="45"/>
      <c r="J30" s="45"/>
      <c r="K30" s="46">
        <f>K25+K29</f>
        <v>89320</v>
      </c>
      <c r="L30" s="46">
        <f>L25+L29</f>
        <v>88448</v>
      </c>
      <c r="M30" s="46">
        <f>M25+M29</f>
        <v>91110</v>
      </c>
      <c r="N30" s="46">
        <f>N25+N29</f>
        <v>91457</v>
      </c>
      <c r="O30" s="46">
        <f>O25+O29</f>
        <v>87400</v>
      </c>
    </row>
    <row r="31" spans="1:15">
      <c r="A31" s="3"/>
      <c r="B31" s="3"/>
      <c r="C31" s="7"/>
      <c r="D31" s="3"/>
      <c r="E31" s="489"/>
      <c r="F31" s="578"/>
      <c r="G31" s="578"/>
      <c r="H31" s="579"/>
      <c r="I31" s="45"/>
      <c r="J31" s="45"/>
      <c r="K31" s="45"/>
      <c r="L31" s="45"/>
      <c r="M31" s="45"/>
      <c r="N31" s="45"/>
      <c r="O31" s="45"/>
    </row>
    <row r="32" spans="1:15">
      <c r="A32" s="7"/>
      <c r="B32" s="3"/>
      <c r="C32" s="7"/>
      <c r="D32" s="3"/>
      <c r="E32" s="492"/>
      <c r="F32" s="520"/>
      <c r="G32" s="520"/>
      <c r="H32" s="521"/>
      <c r="I32" s="46"/>
      <c r="J32" s="46"/>
      <c r="K32" s="46"/>
      <c r="L32" s="46"/>
      <c r="M32" s="45"/>
      <c r="N32" s="45"/>
      <c r="O32" s="45"/>
    </row>
    <row r="33" spans="1:15" ht="15.75" thickBot="1">
      <c r="A33" s="244"/>
      <c r="B33" s="11"/>
      <c r="C33" s="244"/>
      <c r="D33" s="11"/>
      <c r="E33" s="740"/>
      <c r="F33" s="741"/>
      <c r="G33" s="741"/>
      <c r="H33" s="742"/>
      <c r="I33" s="348"/>
      <c r="J33" s="348"/>
      <c r="K33" s="348"/>
      <c r="L33" s="348"/>
      <c r="M33" s="79"/>
      <c r="N33" s="79"/>
      <c r="O33" s="79"/>
    </row>
    <row r="34" spans="1:15">
      <c r="A34" s="351"/>
      <c r="B34" s="351"/>
      <c r="C34" s="38"/>
      <c r="D34" s="351"/>
      <c r="E34" s="575"/>
      <c r="F34" s="738"/>
      <c r="G34" s="738"/>
      <c r="H34" s="738"/>
      <c r="I34" s="94"/>
      <c r="J34" s="94"/>
      <c r="K34" s="94"/>
      <c r="L34" s="94"/>
      <c r="M34" s="97"/>
      <c r="N34" s="97"/>
      <c r="O34" s="16"/>
    </row>
    <row r="35" spans="1:15">
      <c r="A35" s="351"/>
      <c r="B35" s="351"/>
      <c r="C35" s="351"/>
      <c r="D35" s="351"/>
      <c r="E35" s="574"/>
      <c r="F35" s="593"/>
      <c r="G35" s="593"/>
      <c r="H35" s="593"/>
      <c r="I35" s="97"/>
      <c r="J35" s="97"/>
      <c r="K35" s="97"/>
      <c r="L35" s="97"/>
      <c r="M35" s="97"/>
      <c r="N35" s="97"/>
      <c r="O35" s="16"/>
    </row>
    <row r="36" spans="1:15">
      <c r="A36" s="38"/>
      <c r="B36" s="351"/>
      <c r="C36" s="38"/>
      <c r="D36" s="351"/>
      <c r="E36" s="574"/>
      <c r="F36" s="739"/>
      <c r="G36" s="739"/>
      <c r="H36" s="739"/>
      <c r="I36" s="97"/>
      <c r="J36" s="94"/>
      <c r="K36" s="94"/>
      <c r="L36" s="94"/>
      <c r="M36" s="97"/>
      <c r="N36" s="97"/>
      <c r="O36" s="16"/>
    </row>
    <row r="37" spans="1:15">
      <c r="A37" s="351"/>
      <c r="B37" s="351"/>
      <c r="C37" s="351"/>
      <c r="D37" s="351"/>
      <c r="E37" s="574"/>
      <c r="F37" s="593"/>
      <c r="G37" s="593"/>
      <c r="H37" s="593"/>
      <c r="I37" s="97"/>
      <c r="J37" s="97"/>
      <c r="K37" s="97"/>
      <c r="L37" s="97"/>
      <c r="M37" s="97"/>
      <c r="N37" s="97"/>
      <c r="O37" s="16"/>
    </row>
    <row r="38" spans="1:15">
      <c r="A38" s="351"/>
      <c r="B38" s="351"/>
      <c r="C38" s="351"/>
      <c r="D38" s="351"/>
      <c r="E38" s="574"/>
      <c r="F38" s="593"/>
      <c r="G38" s="593"/>
      <c r="H38" s="593"/>
      <c r="I38" s="97"/>
      <c r="J38" s="97"/>
      <c r="K38" s="97"/>
      <c r="L38" s="97"/>
      <c r="M38" s="97"/>
      <c r="N38" s="97"/>
      <c r="O38" s="16"/>
    </row>
    <row r="39" spans="1: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</sheetData>
  <mergeCells count="37">
    <mergeCell ref="E38:H38"/>
    <mergeCell ref="E26:H26"/>
    <mergeCell ref="E11:H11"/>
    <mergeCell ref="E12:H12"/>
    <mergeCell ref="E13:H13"/>
    <mergeCell ref="E15:H15"/>
    <mergeCell ref="E16:H16"/>
    <mergeCell ref="E19:H19"/>
    <mergeCell ref="E25:H25"/>
    <mergeCell ref="E34:H34"/>
    <mergeCell ref="E35:H35"/>
    <mergeCell ref="E36:H36"/>
    <mergeCell ref="E37:H37"/>
    <mergeCell ref="E33:H33"/>
    <mergeCell ref="E27:H27"/>
    <mergeCell ref="E28:H28"/>
    <mergeCell ref="E29:H29"/>
    <mergeCell ref="E30:H30"/>
    <mergeCell ref="E31:H31"/>
    <mergeCell ref="E32:H32"/>
    <mergeCell ref="D2:G2"/>
    <mergeCell ref="E17:H17"/>
    <mergeCell ref="E18:H18"/>
    <mergeCell ref="A1:F1"/>
    <mergeCell ref="A3:D3"/>
    <mergeCell ref="E14:H14"/>
    <mergeCell ref="E24:H24"/>
    <mergeCell ref="E20:H20"/>
    <mergeCell ref="E21:H21"/>
    <mergeCell ref="E22:H22"/>
    <mergeCell ref="E23:H23"/>
    <mergeCell ref="E10:H10"/>
    <mergeCell ref="A5:H5"/>
    <mergeCell ref="A6:H6"/>
    <mergeCell ref="E7:H7"/>
    <mergeCell ref="E8:H8"/>
    <mergeCell ref="E9:H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9"/>
  <sheetViews>
    <sheetView topLeftCell="A46" workbookViewId="0">
      <selection activeCell="P93" sqref="P93"/>
    </sheetView>
  </sheetViews>
  <sheetFormatPr defaultRowHeight="15"/>
  <cols>
    <col min="8" max="8" width="9.140625" customWidth="1"/>
    <col min="9" max="9" width="9.42578125" customWidth="1"/>
  </cols>
  <sheetData>
    <row r="1" spans="1:17">
      <c r="A1" s="595"/>
      <c r="B1" s="595"/>
      <c r="C1" s="595"/>
      <c r="D1" s="595"/>
      <c r="E1" s="595"/>
      <c r="F1" s="595"/>
    </row>
    <row r="2" spans="1:17" ht="18.75">
      <c r="D2" s="608" t="s">
        <v>573</v>
      </c>
      <c r="E2" s="608"/>
      <c r="F2" s="608"/>
      <c r="G2" s="733"/>
    </row>
    <row r="3" spans="1:17">
      <c r="A3" s="595" t="s">
        <v>425</v>
      </c>
      <c r="B3" s="595"/>
      <c r="C3" s="595"/>
      <c r="D3" s="595"/>
    </row>
    <row r="4" spans="1:17" ht="15.75" thickBot="1"/>
    <row r="5" spans="1:17" ht="18" customHeight="1" thickBot="1">
      <c r="A5" s="596"/>
      <c r="B5" s="597"/>
      <c r="C5" s="597"/>
      <c r="D5" s="597"/>
      <c r="E5" s="597"/>
      <c r="F5" s="597"/>
      <c r="G5" s="597"/>
      <c r="H5" s="598"/>
      <c r="I5" s="53" t="s">
        <v>6</v>
      </c>
      <c r="J5" s="53" t="s">
        <v>6</v>
      </c>
      <c r="K5" s="53" t="s">
        <v>6</v>
      </c>
      <c r="L5" s="53" t="s">
        <v>6</v>
      </c>
      <c r="M5" s="53" t="s">
        <v>6</v>
      </c>
      <c r="N5" s="53" t="s">
        <v>6</v>
      </c>
      <c r="O5" s="53" t="s">
        <v>6</v>
      </c>
      <c r="P5" s="288"/>
      <c r="Q5" s="318"/>
    </row>
    <row r="6" spans="1:17" ht="28.5" customHeight="1" thickBot="1">
      <c r="A6" s="508"/>
      <c r="B6" s="580"/>
      <c r="C6" s="580"/>
      <c r="D6" s="580"/>
      <c r="E6" s="580"/>
      <c r="F6" s="580"/>
      <c r="G6" s="580"/>
      <c r="H6" s="581"/>
      <c r="I6" s="54" t="s">
        <v>574</v>
      </c>
      <c r="J6" s="54" t="s">
        <v>11</v>
      </c>
      <c r="K6" s="54" t="s">
        <v>11</v>
      </c>
      <c r="L6" s="353" t="s">
        <v>9</v>
      </c>
      <c r="M6" s="54" t="s">
        <v>11</v>
      </c>
      <c r="N6" s="54" t="s">
        <v>11</v>
      </c>
      <c r="O6" s="54" t="s">
        <v>11</v>
      </c>
      <c r="P6" s="287"/>
      <c r="Q6" s="318"/>
    </row>
    <row r="7" spans="1:17" ht="29.25" customHeight="1" thickBot="1">
      <c r="A7" s="232" t="s">
        <v>2</v>
      </c>
      <c r="B7" s="233" t="s">
        <v>3</v>
      </c>
      <c r="C7" s="234" t="s">
        <v>4</v>
      </c>
      <c r="D7" s="235"/>
      <c r="E7" s="599" t="s">
        <v>5</v>
      </c>
      <c r="F7" s="600"/>
      <c r="G7" s="600"/>
      <c r="H7" s="601"/>
      <c r="I7" s="55" t="s">
        <v>10</v>
      </c>
      <c r="J7" s="55" t="s">
        <v>12</v>
      </c>
      <c r="K7" s="56" t="s">
        <v>13</v>
      </c>
      <c r="L7" s="56" t="s">
        <v>13</v>
      </c>
      <c r="M7" s="55" t="s">
        <v>459</v>
      </c>
      <c r="N7" s="55" t="s">
        <v>460</v>
      </c>
      <c r="O7" s="55" t="s">
        <v>578</v>
      </c>
      <c r="P7" s="287"/>
      <c r="Q7" s="318"/>
    </row>
    <row r="8" spans="1:17">
      <c r="A8" s="4"/>
      <c r="B8" s="4" t="s">
        <v>413</v>
      </c>
      <c r="C8" s="4"/>
      <c r="D8" s="2"/>
      <c r="E8" s="602" t="s">
        <v>426</v>
      </c>
      <c r="F8" s="603"/>
      <c r="G8" s="603"/>
      <c r="H8" s="604"/>
      <c r="I8" s="61">
        <f t="shared" ref="I8:M8" si="0">I9+I10+I15</f>
        <v>735954</v>
      </c>
      <c r="J8" s="61">
        <f t="shared" si="0"/>
        <v>765750</v>
      </c>
      <c r="K8" s="61">
        <f t="shared" si="0"/>
        <v>803000</v>
      </c>
      <c r="L8" s="61">
        <f t="shared" si="0"/>
        <v>855390</v>
      </c>
      <c r="M8" s="61">
        <f t="shared" si="0"/>
        <v>855400</v>
      </c>
      <c r="N8" s="61">
        <f t="shared" ref="N8:O8" si="1">N9+N10+N15</f>
        <v>855400</v>
      </c>
      <c r="O8" s="61">
        <f t="shared" si="1"/>
        <v>855400</v>
      </c>
      <c r="P8" s="97"/>
    </row>
    <row r="9" spans="1:17">
      <c r="A9" s="3"/>
      <c r="B9" s="3"/>
      <c r="C9" s="7" t="s">
        <v>427</v>
      </c>
      <c r="D9" s="3" t="s">
        <v>38</v>
      </c>
      <c r="E9" s="468" t="s">
        <v>428</v>
      </c>
      <c r="F9" s="469"/>
      <c r="G9" s="469"/>
      <c r="H9" s="470"/>
      <c r="I9" s="45">
        <v>460498</v>
      </c>
      <c r="J9" s="45">
        <v>480000</v>
      </c>
      <c r="K9" s="45">
        <v>512000</v>
      </c>
      <c r="L9" s="45">
        <v>548820</v>
      </c>
      <c r="M9" s="45">
        <v>550000</v>
      </c>
      <c r="N9" s="45">
        <v>550000</v>
      </c>
      <c r="O9" s="45">
        <v>550000</v>
      </c>
      <c r="P9" s="97"/>
    </row>
    <row r="10" spans="1:17">
      <c r="A10" s="3"/>
      <c r="B10" s="7" t="s">
        <v>429</v>
      </c>
      <c r="C10" s="3"/>
      <c r="D10" s="3"/>
      <c r="E10" s="605" t="s">
        <v>430</v>
      </c>
      <c r="F10" s="749"/>
      <c r="G10" s="749"/>
      <c r="H10" s="750"/>
      <c r="I10" s="46">
        <f t="shared" ref="I10:M10" si="2">SUM(I11:I14)</f>
        <v>226963</v>
      </c>
      <c r="J10" s="46">
        <f t="shared" si="2"/>
        <v>227450</v>
      </c>
      <c r="K10" s="46">
        <f t="shared" si="2"/>
        <v>229500</v>
      </c>
      <c r="L10" s="46">
        <f t="shared" si="2"/>
        <v>233580</v>
      </c>
      <c r="M10" s="46">
        <f t="shared" si="2"/>
        <v>236500</v>
      </c>
      <c r="N10" s="46">
        <f t="shared" ref="N10:O10" si="3">SUM(N11:N14)</f>
        <v>236500</v>
      </c>
      <c r="O10" s="46">
        <f t="shared" si="3"/>
        <v>236500</v>
      </c>
      <c r="P10" s="97"/>
    </row>
    <row r="11" spans="1:17">
      <c r="A11" s="3"/>
      <c r="B11" s="3"/>
      <c r="C11" s="3" t="s">
        <v>431</v>
      </c>
      <c r="D11" s="3"/>
      <c r="E11" s="468" t="s">
        <v>432</v>
      </c>
      <c r="F11" s="469"/>
      <c r="G11" s="469"/>
      <c r="H11" s="470"/>
      <c r="I11" s="45"/>
      <c r="J11" s="45"/>
      <c r="K11" s="45"/>
      <c r="L11" s="45"/>
      <c r="M11" s="45"/>
      <c r="N11" s="45"/>
      <c r="O11" s="45"/>
      <c r="P11" s="97"/>
    </row>
    <row r="12" spans="1:17">
      <c r="A12" s="3"/>
      <c r="B12" s="3"/>
      <c r="C12" s="3"/>
      <c r="D12" s="3" t="s">
        <v>32</v>
      </c>
      <c r="E12" s="564" t="s">
        <v>433</v>
      </c>
      <c r="F12" s="565"/>
      <c r="G12" s="565"/>
      <c r="H12" s="566"/>
      <c r="I12" s="45">
        <v>36935</v>
      </c>
      <c r="J12" s="45">
        <v>40000</v>
      </c>
      <c r="K12" s="45">
        <v>40000</v>
      </c>
      <c r="L12" s="45">
        <v>40000</v>
      </c>
      <c r="M12" s="45">
        <v>40000</v>
      </c>
      <c r="N12" s="45">
        <v>40000</v>
      </c>
      <c r="O12" s="45">
        <v>40000</v>
      </c>
      <c r="P12" s="97"/>
    </row>
    <row r="13" spans="1:17">
      <c r="A13" s="3"/>
      <c r="B13" s="3"/>
      <c r="C13" s="3"/>
      <c r="D13" s="3" t="s">
        <v>35</v>
      </c>
      <c r="E13" s="489" t="s">
        <v>434</v>
      </c>
      <c r="F13" s="578"/>
      <c r="G13" s="578"/>
      <c r="H13" s="579"/>
      <c r="I13" s="45">
        <v>189607</v>
      </c>
      <c r="J13" s="45">
        <v>187000</v>
      </c>
      <c r="K13" s="45">
        <v>189000</v>
      </c>
      <c r="L13" s="45">
        <v>193000</v>
      </c>
      <c r="M13" s="45">
        <v>196000</v>
      </c>
      <c r="N13" s="45">
        <v>196000</v>
      </c>
      <c r="O13" s="45">
        <v>196000</v>
      </c>
      <c r="P13" s="97"/>
    </row>
    <row r="14" spans="1:17">
      <c r="A14" s="7"/>
      <c r="B14" s="3"/>
      <c r="C14" s="7"/>
      <c r="D14" s="3" t="s">
        <v>38</v>
      </c>
      <c r="E14" s="564" t="s">
        <v>435</v>
      </c>
      <c r="F14" s="743"/>
      <c r="G14" s="743"/>
      <c r="H14" s="744"/>
      <c r="I14" s="45">
        <v>421</v>
      </c>
      <c r="J14" s="45">
        <v>450</v>
      </c>
      <c r="K14" s="45">
        <v>500</v>
      </c>
      <c r="L14" s="45">
        <v>580</v>
      </c>
      <c r="M14" s="45">
        <v>500</v>
      </c>
      <c r="N14" s="45">
        <v>500</v>
      </c>
      <c r="O14" s="45">
        <v>500</v>
      </c>
      <c r="P14" s="97"/>
    </row>
    <row r="15" spans="1:17">
      <c r="A15" s="31"/>
      <c r="B15" s="35" t="s">
        <v>436</v>
      </c>
      <c r="C15" s="31"/>
      <c r="D15" s="31"/>
      <c r="E15" s="567" t="s">
        <v>438</v>
      </c>
      <c r="F15" s="745"/>
      <c r="G15" s="745"/>
      <c r="H15" s="746"/>
      <c r="I15" s="44">
        <f t="shared" ref="I15:M15" si="4">SUM(I17:I21)</f>
        <v>48493</v>
      </c>
      <c r="J15" s="44">
        <f t="shared" si="4"/>
        <v>58300</v>
      </c>
      <c r="K15" s="44">
        <f t="shared" si="4"/>
        <v>61500</v>
      </c>
      <c r="L15" s="44">
        <f t="shared" si="4"/>
        <v>72990</v>
      </c>
      <c r="M15" s="44">
        <f t="shared" si="4"/>
        <v>68900</v>
      </c>
      <c r="N15" s="44">
        <f t="shared" ref="N15:O15" si="5">SUM(N17:N21)</f>
        <v>68900</v>
      </c>
      <c r="O15" s="44">
        <f t="shared" si="5"/>
        <v>68900</v>
      </c>
      <c r="P15" s="97"/>
    </row>
    <row r="16" spans="1:17">
      <c r="A16" s="3"/>
      <c r="B16" s="3"/>
      <c r="C16" s="3" t="s">
        <v>437</v>
      </c>
      <c r="D16" s="3"/>
      <c r="E16" s="489" t="s">
        <v>439</v>
      </c>
      <c r="F16" s="515"/>
      <c r="G16" s="515"/>
      <c r="H16" s="516"/>
      <c r="I16" s="45"/>
      <c r="J16" s="45"/>
      <c r="K16" s="45"/>
      <c r="L16" s="45"/>
      <c r="M16" s="45"/>
      <c r="N16" s="45"/>
      <c r="O16" s="45"/>
      <c r="P16" s="97"/>
    </row>
    <row r="17" spans="1:16">
      <c r="A17" s="3"/>
      <c r="B17" s="3"/>
      <c r="C17" s="3"/>
      <c r="D17" s="3" t="s">
        <v>32</v>
      </c>
      <c r="E17" s="489" t="s">
        <v>440</v>
      </c>
      <c r="F17" s="515"/>
      <c r="G17" s="515"/>
      <c r="H17" s="516"/>
      <c r="I17" s="45">
        <v>1283</v>
      </c>
      <c r="J17" s="45">
        <v>1500</v>
      </c>
      <c r="K17" s="45">
        <v>1500</v>
      </c>
      <c r="L17" s="45">
        <v>1500</v>
      </c>
      <c r="M17" s="45">
        <v>1400</v>
      </c>
      <c r="N17" s="45">
        <v>1400</v>
      </c>
      <c r="O17" s="45">
        <v>1400</v>
      </c>
      <c r="P17" s="97"/>
    </row>
    <row r="18" spans="1:16">
      <c r="A18" s="3"/>
      <c r="B18" s="3"/>
      <c r="C18" s="3"/>
      <c r="D18" s="3" t="s">
        <v>38</v>
      </c>
      <c r="E18" s="489" t="s">
        <v>441</v>
      </c>
      <c r="F18" s="515"/>
      <c r="G18" s="515"/>
      <c r="H18" s="516"/>
      <c r="I18" s="45">
        <v>206</v>
      </c>
      <c r="J18" s="45">
        <v>200</v>
      </c>
      <c r="K18" s="45">
        <v>200</v>
      </c>
      <c r="L18" s="45">
        <v>190</v>
      </c>
      <c r="M18" s="45">
        <v>200</v>
      </c>
      <c r="N18" s="45">
        <v>200</v>
      </c>
      <c r="O18" s="45">
        <v>200</v>
      </c>
      <c r="P18" s="97"/>
    </row>
    <row r="19" spans="1:16">
      <c r="A19" s="3"/>
      <c r="B19" s="3"/>
      <c r="C19" s="3"/>
      <c r="D19" s="3" t="s">
        <v>71</v>
      </c>
      <c r="E19" s="489" t="s">
        <v>442</v>
      </c>
      <c r="F19" s="515"/>
      <c r="G19" s="515"/>
      <c r="H19" s="516"/>
      <c r="I19" s="45">
        <v>325</v>
      </c>
      <c r="J19" s="45">
        <v>300</v>
      </c>
      <c r="K19" s="45">
        <v>300</v>
      </c>
      <c r="L19" s="45">
        <v>300</v>
      </c>
      <c r="M19" s="45">
        <v>300</v>
      </c>
      <c r="N19" s="45">
        <v>300</v>
      </c>
      <c r="O19" s="45">
        <v>300</v>
      </c>
      <c r="P19" s="97"/>
    </row>
    <row r="20" spans="1:16">
      <c r="A20" s="3"/>
      <c r="B20" s="3"/>
      <c r="C20" s="3"/>
      <c r="D20" s="3" t="s">
        <v>109</v>
      </c>
      <c r="E20" s="489" t="s">
        <v>443</v>
      </c>
      <c r="F20" s="515"/>
      <c r="G20" s="515"/>
      <c r="H20" s="516"/>
      <c r="I20" s="45">
        <v>2382</v>
      </c>
      <c r="J20" s="45">
        <v>2300</v>
      </c>
      <c r="K20" s="45">
        <v>2500</v>
      </c>
      <c r="L20" s="45">
        <v>2000</v>
      </c>
      <c r="M20" s="45">
        <v>2000</v>
      </c>
      <c r="N20" s="45">
        <v>2000</v>
      </c>
      <c r="O20" s="45">
        <v>2000</v>
      </c>
      <c r="P20" s="97"/>
    </row>
    <row r="21" spans="1:16">
      <c r="A21" s="3"/>
      <c r="B21" s="3"/>
      <c r="C21" s="3"/>
      <c r="D21" s="3" t="s">
        <v>81</v>
      </c>
      <c r="E21" s="489" t="s">
        <v>444</v>
      </c>
      <c r="F21" s="515"/>
      <c r="G21" s="515"/>
      <c r="H21" s="516"/>
      <c r="I21" s="45">
        <v>44297</v>
      </c>
      <c r="J21" s="45">
        <v>54000</v>
      </c>
      <c r="K21" s="45">
        <v>57000</v>
      </c>
      <c r="L21" s="45">
        <v>69000</v>
      </c>
      <c r="M21" s="45">
        <v>65000</v>
      </c>
      <c r="N21" s="45">
        <v>65000</v>
      </c>
      <c r="O21" s="45">
        <v>65000</v>
      </c>
      <c r="P21" s="97"/>
    </row>
    <row r="22" spans="1:16">
      <c r="A22" s="3"/>
      <c r="B22" s="7" t="s">
        <v>445</v>
      </c>
      <c r="C22" s="3"/>
      <c r="D22" s="3"/>
      <c r="E22" s="492" t="s">
        <v>446</v>
      </c>
      <c r="F22" s="520"/>
      <c r="G22" s="520"/>
      <c r="H22" s="521"/>
      <c r="I22" s="46">
        <f>I23+I28+I37+I38+I57+I59</f>
        <v>157208</v>
      </c>
      <c r="J22" s="46">
        <f>J23+J28+J37+J38+J57+J59</f>
        <v>140120</v>
      </c>
      <c r="K22" s="46">
        <f>K23+K28+K37+K38+K57+K59+K61</f>
        <v>139470</v>
      </c>
      <c r="L22" s="46">
        <f>L23+L28+L37+L38+L57+L59+L61</f>
        <v>142384</v>
      </c>
      <c r="M22" s="46">
        <f>M23+M28+M37+M38+M57+M59+M61</f>
        <v>141310</v>
      </c>
      <c r="N22" s="46">
        <f>N23+N28+N37+N38+N57+N59+N61</f>
        <v>141310</v>
      </c>
      <c r="O22" s="46">
        <f>O23+O28+O37+O38+O57+O59+O61</f>
        <v>141310</v>
      </c>
      <c r="P22" s="97"/>
    </row>
    <row r="23" spans="1:16">
      <c r="A23" s="3"/>
      <c r="B23" s="3"/>
      <c r="C23" s="7" t="s">
        <v>447</v>
      </c>
      <c r="D23" s="7"/>
      <c r="E23" s="492" t="s">
        <v>448</v>
      </c>
      <c r="F23" s="520"/>
      <c r="G23" s="520"/>
      <c r="H23" s="521"/>
      <c r="I23" s="46">
        <f t="shared" ref="I23:M23" si="6">I24+I25+I26+I27</f>
        <v>90761</v>
      </c>
      <c r="J23" s="46">
        <f t="shared" si="6"/>
        <v>83724</v>
      </c>
      <c r="K23" s="46">
        <f t="shared" si="6"/>
        <v>86800</v>
      </c>
      <c r="L23" s="46">
        <f t="shared" si="6"/>
        <v>85484</v>
      </c>
      <c r="M23" s="46">
        <f t="shared" si="6"/>
        <v>84684</v>
      </c>
      <c r="N23" s="46">
        <f t="shared" ref="N23:O23" si="7">N24+N25+N26+N27</f>
        <v>84684</v>
      </c>
      <c r="O23" s="46">
        <f t="shared" si="7"/>
        <v>84684</v>
      </c>
      <c r="P23" s="97"/>
    </row>
    <row r="24" spans="1:16">
      <c r="A24" s="3"/>
      <c r="B24" s="3"/>
      <c r="C24" s="3"/>
      <c r="D24" s="3" t="s">
        <v>35</v>
      </c>
      <c r="E24" s="489" t="s">
        <v>449</v>
      </c>
      <c r="F24" s="515"/>
      <c r="G24" s="515"/>
      <c r="H24" s="516"/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97"/>
    </row>
    <row r="25" spans="1:16">
      <c r="A25" s="3"/>
      <c r="B25" s="3"/>
      <c r="C25" s="3"/>
      <c r="D25" s="3" t="s">
        <v>38</v>
      </c>
      <c r="E25" s="489" t="s">
        <v>450</v>
      </c>
      <c r="F25" s="515"/>
      <c r="G25" s="515"/>
      <c r="H25" s="516"/>
      <c r="I25" s="45">
        <v>81885</v>
      </c>
      <c r="J25" s="45">
        <v>74924</v>
      </c>
      <c r="K25" s="45">
        <v>78000</v>
      </c>
      <c r="L25" s="45">
        <v>78000</v>
      </c>
      <c r="M25" s="45">
        <v>77200</v>
      </c>
      <c r="N25" s="45">
        <v>77200</v>
      </c>
      <c r="O25" s="45">
        <v>77200</v>
      </c>
      <c r="P25" s="97"/>
    </row>
    <row r="26" spans="1:16">
      <c r="A26" s="7"/>
      <c r="B26" s="3"/>
      <c r="C26" s="7"/>
      <c r="D26" s="3"/>
      <c r="E26" s="489" t="s">
        <v>451</v>
      </c>
      <c r="F26" s="578"/>
      <c r="G26" s="578"/>
      <c r="H26" s="579"/>
      <c r="I26" s="45">
        <v>2742</v>
      </c>
      <c r="J26" s="45">
        <v>3000</v>
      </c>
      <c r="K26" s="45">
        <v>2500</v>
      </c>
      <c r="L26" s="45">
        <v>1600</v>
      </c>
      <c r="M26" s="45">
        <v>1600</v>
      </c>
      <c r="N26" s="45">
        <v>1600</v>
      </c>
      <c r="O26" s="45">
        <v>1600</v>
      </c>
      <c r="P26" s="97"/>
    </row>
    <row r="27" spans="1:16">
      <c r="A27" s="7"/>
      <c r="B27" s="3"/>
      <c r="C27" s="7"/>
      <c r="D27" s="3"/>
      <c r="E27" s="489" t="s">
        <v>452</v>
      </c>
      <c r="F27" s="578"/>
      <c r="G27" s="578"/>
      <c r="H27" s="579"/>
      <c r="I27" s="45">
        <v>6134</v>
      </c>
      <c r="J27" s="45">
        <v>5800</v>
      </c>
      <c r="K27" s="45">
        <v>6300</v>
      </c>
      <c r="L27" s="45">
        <v>5884</v>
      </c>
      <c r="M27" s="45">
        <v>5884</v>
      </c>
      <c r="N27" s="45">
        <v>5884</v>
      </c>
      <c r="O27" s="45">
        <v>5884</v>
      </c>
      <c r="P27" s="97"/>
    </row>
    <row r="28" spans="1:16">
      <c r="A28" s="3"/>
      <c r="B28" s="3"/>
      <c r="C28" s="7" t="s">
        <v>453</v>
      </c>
      <c r="D28" s="7" t="s">
        <v>39</v>
      </c>
      <c r="E28" s="492" t="s">
        <v>454</v>
      </c>
      <c r="F28" s="520"/>
      <c r="G28" s="520"/>
      <c r="H28" s="521"/>
      <c r="I28" s="46">
        <f t="shared" ref="I28:M28" si="8">I29+I30+I31+I32</f>
        <v>9493</v>
      </c>
      <c r="J28" s="46">
        <f t="shared" si="8"/>
        <v>6800</v>
      </c>
      <c r="K28" s="46">
        <f t="shared" si="8"/>
        <v>6800</v>
      </c>
      <c r="L28" s="46">
        <f t="shared" si="8"/>
        <v>7300</v>
      </c>
      <c r="M28" s="46">
        <f t="shared" si="8"/>
        <v>6550</v>
      </c>
      <c r="N28" s="46">
        <f t="shared" ref="N28:O28" si="9">N29+N30+N31+N32</f>
        <v>6550</v>
      </c>
      <c r="O28" s="46">
        <f t="shared" si="9"/>
        <v>6550</v>
      </c>
      <c r="P28" s="97"/>
    </row>
    <row r="29" spans="1:16">
      <c r="A29" s="3"/>
      <c r="B29" s="3"/>
      <c r="C29" s="3"/>
      <c r="D29" s="3"/>
      <c r="E29" s="489" t="s">
        <v>455</v>
      </c>
      <c r="F29" s="515"/>
      <c r="G29" s="515"/>
      <c r="H29" s="516"/>
      <c r="I29" s="45">
        <v>3415</v>
      </c>
      <c r="J29" s="45">
        <v>2700</v>
      </c>
      <c r="K29" s="45">
        <v>2700</v>
      </c>
      <c r="L29" s="45">
        <v>2500</v>
      </c>
      <c r="M29" s="45">
        <v>2500</v>
      </c>
      <c r="N29" s="45">
        <v>2500</v>
      </c>
      <c r="O29" s="45">
        <v>2500</v>
      </c>
      <c r="P29" s="97"/>
    </row>
    <row r="30" spans="1:16">
      <c r="A30" s="7"/>
      <c r="B30" s="3"/>
      <c r="C30" s="7"/>
      <c r="D30" s="3"/>
      <c r="E30" s="489" t="s">
        <v>456</v>
      </c>
      <c r="F30" s="578"/>
      <c r="G30" s="578"/>
      <c r="H30" s="579"/>
      <c r="I30" s="45">
        <v>220</v>
      </c>
      <c r="J30" s="45">
        <v>200</v>
      </c>
      <c r="K30" s="45">
        <v>100</v>
      </c>
      <c r="L30" s="45">
        <v>50</v>
      </c>
      <c r="M30" s="45">
        <v>50</v>
      </c>
      <c r="N30" s="45">
        <v>50</v>
      </c>
      <c r="O30" s="45">
        <v>50</v>
      </c>
      <c r="P30" s="97"/>
    </row>
    <row r="31" spans="1:16">
      <c r="A31" s="3"/>
      <c r="B31" s="3"/>
      <c r="C31" s="3"/>
      <c r="D31" s="3"/>
      <c r="E31" s="489" t="s">
        <v>457</v>
      </c>
      <c r="F31" s="515"/>
      <c r="G31" s="515"/>
      <c r="H31" s="516"/>
      <c r="I31" s="45">
        <v>308</v>
      </c>
      <c r="J31" s="45">
        <v>200</v>
      </c>
      <c r="K31" s="45">
        <v>300</v>
      </c>
      <c r="L31" s="45">
        <v>450</v>
      </c>
      <c r="M31" s="45">
        <v>300</v>
      </c>
      <c r="N31" s="45">
        <v>300</v>
      </c>
      <c r="O31" s="45">
        <v>300</v>
      </c>
      <c r="P31" s="97"/>
    </row>
    <row r="32" spans="1:16" ht="15.75" thickBot="1">
      <c r="A32" s="11"/>
      <c r="B32" s="11"/>
      <c r="C32" s="11"/>
      <c r="D32" s="11"/>
      <c r="E32" s="501" t="s">
        <v>458</v>
      </c>
      <c r="F32" s="625"/>
      <c r="G32" s="625"/>
      <c r="H32" s="626"/>
      <c r="I32" s="79">
        <v>5550</v>
      </c>
      <c r="J32" s="79">
        <v>3700</v>
      </c>
      <c r="K32" s="79">
        <v>3700</v>
      </c>
      <c r="L32" s="79">
        <v>4300</v>
      </c>
      <c r="M32" s="79">
        <v>3700</v>
      </c>
      <c r="N32" s="79">
        <v>3700</v>
      </c>
      <c r="O32" s="79">
        <v>3700</v>
      </c>
      <c r="P32" s="97"/>
    </row>
    <row r="33" spans="1:15" ht="15.75" thickBot="1"/>
    <row r="34" spans="1:15" ht="16.5" thickBot="1">
      <c r="A34" s="596"/>
      <c r="B34" s="597"/>
      <c r="C34" s="597"/>
      <c r="D34" s="597"/>
      <c r="E34" s="597"/>
      <c r="F34" s="597"/>
      <c r="G34" s="597"/>
      <c r="H34" s="598"/>
      <c r="I34" s="53" t="s">
        <v>6</v>
      </c>
      <c r="J34" s="53" t="s">
        <v>6</v>
      </c>
      <c r="K34" s="53" t="s">
        <v>6</v>
      </c>
      <c r="L34" s="53" t="s">
        <v>6</v>
      </c>
      <c r="M34" s="53" t="s">
        <v>6</v>
      </c>
      <c r="N34" s="53" t="s">
        <v>6</v>
      </c>
      <c r="O34" s="53" t="s">
        <v>6</v>
      </c>
    </row>
    <row r="35" spans="1:15" ht="40.5" thickBot="1">
      <c r="A35" s="508"/>
      <c r="B35" s="580"/>
      <c r="C35" s="580"/>
      <c r="D35" s="580"/>
      <c r="E35" s="580"/>
      <c r="F35" s="580"/>
      <c r="G35" s="580"/>
      <c r="H35" s="581"/>
      <c r="I35" s="54" t="s">
        <v>574</v>
      </c>
      <c r="J35" s="54" t="s">
        <v>11</v>
      </c>
      <c r="K35" s="54" t="s">
        <v>11</v>
      </c>
      <c r="L35" s="353" t="s">
        <v>9</v>
      </c>
      <c r="M35" s="54" t="s">
        <v>11</v>
      </c>
      <c r="N35" s="54" t="s">
        <v>11</v>
      </c>
      <c r="O35" s="54" t="s">
        <v>11</v>
      </c>
    </row>
    <row r="36" spans="1:15" ht="25.5" thickBot="1">
      <c r="A36" s="232" t="s">
        <v>2</v>
      </c>
      <c r="B36" s="233" t="s">
        <v>3</v>
      </c>
      <c r="C36" s="234" t="s">
        <v>4</v>
      </c>
      <c r="D36" s="235"/>
      <c r="E36" s="599" t="s">
        <v>5</v>
      </c>
      <c r="F36" s="600"/>
      <c r="G36" s="600"/>
      <c r="H36" s="601"/>
      <c r="I36" s="55" t="s">
        <v>10</v>
      </c>
      <c r="J36" s="55" t="s">
        <v>12</v>
      </c>
      <c r="K36" s="56" t="s">
        <v>13</v>
      </c>
      <c r="L36" s="56">
        <v>2016</v>
      </c>
      <c r="M36" s="56" t="s">
        <v>459</v>
      </c>
      <c r="N36" s="56" t="s">
        <v>460</v>
      </c>
      <c r="O36" s="55" t="s">
        <v>460</v>
      </c>
    </row>
    <row r="37" spans="1:15">
      <c r="A37" s="4"/>
      <c r="B37" s="4"/>
      <c r="C37" s="4" t="s">
        <v>461</v>
      </c>
      <c r="D37" s="4" t="s">
        <v>38</v>
      </c>
      <c r="E37" s="602" t="s">
        <v>462</v>
      </c>
      <c r="F37" s="603"/>
      <c r="G37" s="603"/>
      <c r="H37" s="604"/>
      <c r="I37" s="61">
        <v>487</v>
      </c>
      <c r="J37" s="61">
        <v>390</v>
      </c>
      <c r="K37" s="61">
        <v>400</v>
      </c>
      <c r="L37" s="296">
        <v>500</v>
      </c>
      <c r="M37" s="296">
        <v>450</v>
      </c>
      <c r="N37" s="296">
        <v>450</v>
      </c>
      <c r="O37" s="384">
        <v>450</v>
      </c>
    </row>
    <row r="38" spans="1:15">
      <c r="A38" s="3"/>
      <c r="B38" s="3"/>
      <c r="C38" s="7" t="s">
        <v>463</v>
      </c>
      <c r="D38" s="3"/>
      <c r="E38" s="605" t="s">
        <v>464</v>
      </c>
      <c r="F38" s="749"/>
      <c r="G38" s="749"/>
      <c r="H38" s="750"/>
      <c r="I38" s="46">
        <f t="shared" ref="I38:M38" si="10">I39+I56</f>
        <v>37198</v>
      </c>
      <c r="J38" s="46">
        <f t="shared" si="10"/>
        <v>27484</v>
      </c>
      <c r="K38" s="46">
        <f t="shared" si="10"/>
        <v>25450</v>
      </c>
      <c r="L38" s="46">
        <f t="shared" si="10"/>
        <v>16678</v>
      </c>
      <c r="M38" s="46">
        <f t="shared" si="10"/>
        <v>9614</v>
      </c>
      <c r="N38" s="46">
        <f t="shared" ref="N38:O38" si="11">N39+N56</f>
        <v>9614</v>
      </c>
      <c r="O38" s="46">
        <f t="shared" si="11"/>
        <v>9614</v>
      </c>
    </row>
    <row r="39" spans="1:15">
      <c r="A39" s="3"/>
      <c r="B39" s="7"/>
      <c r="C39" s="3"/>
      <c r="D39" s="7" t="s">
        <v>465</v>
      </c>
      <c r="E39" s="605" t="s">
        <v>466</v>
      </c>
      <c r="F39" s="749"/>
      <c r="G39" s="749"/>
      <c r="H39" s="750"/>
      <c r="I39" s="46">
        <f t="shared" ref="I39:M39" si="12">SUM(I40:I54)</f>
        <v>33056</v>
      </c>
      <c r="J39" s="46">
        <f t="shared" si="12"/>
        <v>22484</v>
      </c>
      <c r="K39" s="46">
        <f t="shared" si="12"/>
        <v>23450</v>
      </c>
      <c r="L39" s="46">
        <f>SUM(L40:L55)</f>
        <v>14678</v>
      </c>
      <c r="M39" s="46">
        <f t="shared" si="12"/>
        <v>7614</v>
      </c>
      <c r="N39" s="46">
        <f t="shared" ref="N39:O39" si="13">SUM(N40:N54)</f>
        <v>7614</v>
      </c>
      <c r="O39" s="46">
        <f t="shared" si="13"/>
        <v>7614</v>
      </c>
    </row>
    <row r="40" spans="1:15">
      <c r="A40" s="3"/>
      <c r="B40" s="3"/>
      <c r="C40" s="3"/>
      <c r="D40" s="3"/>
      <c r="E40" s="564" t="s">
        <v>467</v>
      </c>
      <c r="F40" s="565"/>
      <c r="G40" s="565"/>
      <c r="H40" s="566"/>
      <c r="I40" s="45">
        <v>68</v>
      </c>
      <c r="J40" s="45">
        <v>100</v>
      </c>
      <c r="K40" s="45">
        <v>100</v>
      </c>
      <c r="L40" s="45">
        <v>50</v>
      </c>
      <c r="M40" s="45">
        <v>50</v>
      </c>
      <c r="N40" s="45">
        <v>50</v>
      </c>
      <c r="O40" s="45">
        <v>50</v>
      </c>
    </row>
    <row r="41" spans="1:15">
      <c r="A41" s="3"/>
      <c r="B41" s="3"/>
      <c r="C41" s="3"/>
      <c r="D41" s="3"/>
      <c r="E41" s="564" t="s">
        <v>468</v>
      </c>
      <c r="F41" s="565"/>
      <c r="G41" s="565"/>
      <c r="H41" s="566"/>
      <c r="I41" s="45">
        <v>1333</v>
      </c>
      <c r="J41" s="45">
        <v>1000</v>
      </c>
      <c r="K41" s="45">
        <v>2500</v>
      </c>
      <c r="L41" s="45">
        <v>2300</v>
      </c>
      <c r="M41" s="45">
        <v>2500</v>
      </c>
      <c r="N41" s="45">
        <v>2500</v>
      </c>
      <c r="O41" s="45">
        <v>2500</v>
      </c>
    </row>
    <row r="42" spans="1:15">
      <c r="A42" s="3"/>
      <c r="B42" s="3"/>
      <c r="C42" s="3"/>
      <c r="D42" s="3"/>
      <c r="E42" s="489" t="s">
        <v>469</v>
      </c>
      <c r="F42" s="578"/>
      <c r="G42" s="578"/>
      <c r="H42" s="579"/>
      <c r="I42" s="45">
        <v>359</v>
      </c>
      <c r="J42" s="45">
        <v>0</v>
      </c>
      <c r="K42" s="45">
        <v>200</v>
      </c>
      <c r="L42" s="45">
        <v>0</v>
      </c>
      <c r="M42" s="45">
        <v>100</v>
      </c>
      <c r="N42" s="45">
        <v>100</v>
      </c>
      <c r="O42" s="45">
        <v>100</v>
      </c>
    </row>
    <row r="43" spans="1:15">
      <c r="A43" s="7"/>
      <c r="B43" s="3"/>
      <c r="C43" s="7"/>
      <c r="D43" s="3"/>
      <c r="E43" s="564" t="s">
        <v>470</v>
      </c>
      <c r="F43" s="743"/>
      <c r="G43" s="743"/>
      <c r="H43" s="744"/>
      <c r="I43" s="45">
        <v>29</v>
      </c>
      <c r="J43" s="45">
        <v>50</v>
      </c>
      <c r="K43" s="45">
        <v>100</v>
      </c>
      <c r="L43" s="45">
        <v>0</v>
      </c>
      <c r="M43" s="45">
        <v>0</v>
      </c>
      <c r="N43" s="45">
        <v>0</v>
      </c>
      <c r="O43" s="45">
        <v>0</v>
      </c>
    </row>
    <row r="44" spans="1:15">
      <c r="A44" s="35"/>
      <c r="B44" s="31"/>
      <c r="C44" s="35"/>
      <c r="D44" s="31"/>
      <c r="E44" s="489" t="s">
        <v>480</v>
      </c>
      <c r="F44" s="518"/>
      <c r="G44" s="518"/>
      <c r="H44" s="519"/>
      <c r="I44" s="43">
        <v>187</v>
      </c>
      <c r="J44" s="44"/>
      <c r="K44" s="44"/>
      <c r="L44" s="43">
        <v>0</v>
      </c>
      <c r="M44" s="43">
        <v>0</v>
      </c>
      <c r="N44" s="43">
        <v>0</v>
      </c>
      <c r="O44" s="43">
        <v>0</v>
      </c>
    </row>
    <row r="45" spans="1:15">
      <c r="A45" s="31"/>
      <c r="B45" s="35"/>
      <c r="C45" s="31"/>
      <c r="D45" s="31"/>
      <c r="E45" s="471" t="s">
        <v>471</v>
      </c>
      <c r="F45" s="747"/>
      <c r="G45" s="747"/>
      <c r="H45" s="748"/>
      <c r="I45" s="43">
        <v>428</v>
      </c>
      <c r="J45" s="43">
        <v>0</v>
      </c>
      <c r="K45" s="43">
        <v>400</v>
      </c>
      <c r="L45" s="43">
        <v>1762</v>
      </c>
      <c r="M45" s="43">
        <v>0</v>
      </c>
      <c r="N45" s="43">
        <v>0</v>
      </c>
      <c r="O45" s="43">
        <v>0</v>
      </c>
    </row>
    <row r="46" spans="1:15">
      <c r="A46" s="31"/>
      <c r="B46" s="35"/>
      <c r="C46" s="31"/>
      <c r="D46" s="31"/>
      <c r="E46" s="489" t="s">
        <v>517</v>
      </c>
      <c r="F46" s="518"/>
      <c r="G46" s="518"/>
      <c r="H46" s="519"/>
      <c r="I46" s="43">
        <v>11432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</row>
    <row r="47" spans="1:15">
      <c r="A47" s="3"/>
      <c r="B47" s="3"/>
      <c r="C47" s="3"/>
      <c r="D47" s="3"/>
      <c r="E47" s="489" t="s">
        <v>472</v>
      </c>
      <c r="F47" s="515"/>
      <c r="G47" s="515"/>
      <c r="H47" s="516"/>
      <c r="I47" s="45">
        <v>8702</v>
      </c>
      <c r="J47" s="45">
        <v>10000</v>
      </c>
      <c r="K47" s="45">
        <v>8500</v>
      </c>
      <c r="L47" s="45">
        <v>2000</v>
      </c>
      <c r="M47" s="45">
        <v>0</v>
      </c>
      <c r="N47" s="45">
        <v>0</v>
      </c>
      <c r="O47" s="45">
        <v>0</v>
      </c>
    </row>
    <row r="48" spans="1:15">
      <c r="A48" s="3"/>
      <c r="B48" s="3"/>
      <c r="C48" s="3"/>
      <c r="D48" s="3"/>
      <c r="E48" s="489" t="s">
        <v>473</v>
      </c>
      <c r="F48" s="515"/>
      <c r="G48" s="515"/>
      <c r="H48" s="516"/>
      <c r="I48" s="45">
        <v>310</v>
      </c>
      <c r="J48" s="45">
        <v>500</v>
      </c>
      <c r="K48" s="45">
        <v>300</v>
      </c>
      <c r="L48" s="45">
        <v>215</v>
      </c>
      <c r="M48" s="45">
        <v>0</v>
      </c>
      <c r="N48" s="45">
        <v>0</v>
      </c>
      <c r="O48" s="45">
        <v>0</v>
      </c>
    </row>
    <row r="49" spans="1:15">
      <c r="A49" s="3"/>
      <c r="B49" s="3"/>
      <c r="C49" s="3"/>
      <c r="D49" s="3"/>
      <c r="E49" s="489" t="s">
        <v>474</v>
      </c>
      <c r="F49" s="515"/>
      <c r="G49" s="515"/>
      <c r="H49" s="516"/>
      <c r="I49" s="45">
        <v>494</v>
      </c>
      <c r="J49" s="45">
        <v>500</v>
      </c>
      <c r="K49" s="45">
        <v>300</v>
      </c>
      <c r="L49" s="45">
        <v>275</v>
      </c>
      <c r="M49" s="45">
        <v>300</v>
      </c>
      <c r="N49" s="45">
        <v>300</v>
      </c>
      <c r="O49" s="45">
        <v>300</v>
      </c>
    </row>
    <row r="50" spans="1:15">
      <c r="A50" s="3"/>
      <c r="B50" s="3"/>
      <c r="C50" s="3"/>
      <c r="D50" s="3"/>
      <c r="E50" s="489" t="s">
        <v>475</v>
      </c>
      <c r="F50" s="515"/>
      <c r="G50" s="515"/>
      <c r="H50" s="516"/>
      <c r="I50" s="45">
        <v>7700</v>
      </c>
      <c r="J50" s="45">
        <v>7600</v>
      </c>
      <c r="K50" s="45">
        <v>7700</v>
      </c>
      <c r="L50" s="45">
        <v>3000</v>
      </c>
      <c r="M50" s="45">
        <v>3000</v>
      </c>
      <c r="N50" s="45">
        <v>3000</v>
      </c>
      <c r="O50" s="45">
        <v>3000</v>
      </c>
    </row>
    <row r="51" spans="1:15">
      <c r="A51" s="3"/>
      <c r="B51" s="3"/>
      <c r="C51" s="3"/>
      <c r="D51" s="3"/>
      <c r="E51" s="489" t="s">
        <v>476</v>
      </c>
      <c r="F51" s="515"/>
      <c r="G51" s="515"/>
      <c r="H51" s="516"/>
      <c r="I51" s="45">
        <v>50</v>
      </c>
      <c r="J51" s="45">
        <v>50</v>
      </c>
      <c r="K51" s="45">
        <v>50</v>
      </c>
      <c r="L51" s="45">
        <v>50</v>
      </c>
      <c r="M51" s="45">
        <v>50</v>
      </c>
      <c r="N51" s="45">
        <v>50</v>
      </c>
      <c r="O51" s="45">
        <v>50</v>
      </c>
    </row>
    <row r="52" spans="1:15">
      <c r="A52" s="3"/>
      <c r="B52" s="3"/>
      <c r="C52" s="3"/>
      <c r="D52" s="3"/>
      <c r="E52" s="489" t="s">
        <v>477</v>
      </c>
      <c r="F52" s="515"/>
      <c r="G52" s="515"/>
      <c r="H52" s="516"/>
      <c r="I52" s="45">
        <v>297</v>
      </c>
      <c r="J52" s="45">
        <v>300</v>
      </c>
      <c r="K52" s="45">
        <v>100</v>
      </c>
      <c r="L52" s="45">
        <v>360</v>
      </c>
      <c r="M52" s="45">
        <v>100</v>
      </c>
      <c r="N52" s="45">
        <v>100</v>
      </c>
      <c r="O52" s="45">
        <v>100</v>
      </c>
    </row>
    <row r="53" spans="1:15">
      <c r="A53" s="3"/>
      <c r="B53" s="7"/>
      <c r="C53" s="3"/>
      <c r="D53" s="3"/>
      <c r="E53" s="489" t="s">
        <v>478</v>
      </c>
      <c r="F53" s="578"/>
      <c r="G53" s="578"/>
      <c r="H53" s="579"/>
      <c r="I53" s="45">
        <v>1667</v>
      </c>
      <c r="J53" s="45">
        <v>1500</v>
      </c>
      <c r="K53" s="45">
        <v>1700</v>
      </c>
      <c r="L53" s="45">
        <v>3100</v>
      </c>
      <c r="M53" s="45">
        <v>0</v>
      </c>
      <c r="N53" s="45">
        <v>0</v>
      </c>
      <c r="O53" s="45">
        <v>0</v>
      </c>
    </row>
    <row r="54" spans="1:15">
      <c r="A54" s="3"/>
      <c r="B54" s="3"/>
      <c r="C54" s="3"/>
      <c r="D54" s="3"/>
      <c r="E54" s="489" t="s">
        <v>479</v>
      </c>
      <c r="F54" s="515"/>
      <c r="G54" s="515"/>
      <c r="H54" s="516"/>
      <c r="I54" s="45">
        <v>0</v>
      </c>
      <c r="J54" s="45">
        <v>884</v>
      </c>
      <c r="K54" s="45">
        <v>1500</v>
      </c>
      <c r="L54" s="45">
        <v>1514</v>
      </c>
      <c r="M54" s="45">
        <v>1514</v>
      </c>
      <c r="N54" s="45">
        <v>1514</v>
      </c>
      <c r="O54" s="45">
        <v>1514</v>
      </c>
    </row>
    <row r="55" spans="1:15">
      <c r="A55" s="3"/>
      <c r="B55" s="3"/>
      <c r="C55" s="3"/>
      <c r="D55" s="3"/>
      <c r="E55" s="489" t="s">
        <v>575</v>
      </c>
      <c r="F55" s="515"/>
      <c r="G55" s="515"/>
      <c r="H55" s="516"/>
      <c r="I55" s="45">
        <v>0</v>
      </c>
      <c r="J55" s="45">
        <v>0</v>
      </c>
      <c r="K55" s="45">
        <v>0</v>
      </c>
      <c r="L55" s="45">
        <v>52</v>
      </c>
      <c r="M55" s="45"/>
      <c r="N55" s="45"/>
      <c r="O55" s="45"/>
    </row>
    <row r="56" spans="1:15">
      <c r="A56" s="3"/>
      <c r="B56" s="3"/>
      <c r="C56" s="3"/>
      <c r="D56" s="7" t="s">
        <v>481</v>
      </c>
      <c r="E56" s="492" t="s">
        <v>518</v>
      </c>
      <c r="F56" s="520"/>
      <c r="G56" s="520"/>
      <c r="H56" s="521"/>
      <c r="I56" s="46">
        <v>4142</v>
      </c>
      <c r="J56" s="46">
        <v>5000</v>
      </c>
      <c r="K56" s="46">
        <v>2000</v>
      </c>
      <c r="L56" s="46">
        <v>2000</v>
      </c>
      <c r="M56" s="46">
        <v>2000</v>
      </c>
      <c r="N56" s="46">
        <v>2000</v>
      </c>
      <c r="O56" s="46">
        <v>2000</v>
      </c>
    </row>
    <row r="57" spans="1:15">
      <c r="A57" s="3"/>
      <c r="B57" s="3"/>
      <c r="C57" s="7" t="s">
        <v>482</v>
      </c>
      <c r="D57" s="3"/>
      <c r="E57" s="492" t="s">
        <v>483</v>
      </c>
      <c r="F57" s="520"/>
      <c r="G57" s="520"/>
      <c r="H57" s="521"/>
      <c r="I57" s="46">
        <f t="shared" ref="I57:O57" si="14">I58</f>
        <v>19245</v>
      </c>
      <c r="J57" s="46">
        <f t="shared" si="14"/>
        <v>21692</v>
      </c>
      <c r="K57" s="46">
        <f t="shared" si="14"/>
        <v>20000</v>
      </c>
      <c r="L57" s="46">
        <f t="shared" si="14"/>
        <v>30600</v>
      </c>
      <c r="M57" s="46">
        <f t="shared" si="14"/>
        <v>40000</v>
      </c>
      <c r="N57" s="46">
        <f t="shared" si="14"/>
        <v>40000</v>
      </c>
      <c r="O57" s="46">
        <f t="shared" si="14"/>
        <v>40000</v>
      </c>
    </row>
    <row r="58" spans="1:15">
      <c r="A58" s="7"/>
      <c r="B58" s="3"/>
      <c r="C58" s="7"/>
      <c r="D58" s="3" t="s">
        <v>484</v>
      </c>
      <c r="E58" s="489" t="s">
        <v>485</v>
      </c>
      <c r="F58" s="578"/>
      <c r="G58" s="578"/>
      <c r="H58" s="579"/>
      <c r="I58" s="45">
        <v>19245</v>
      </c>
      <c r="J58" s="45">
        <v>21692</v>
      </c>
      <c r="K58" s="45">
        <v>20000</v>
      </c>
      <c r="L58" s="45">
        <v>30600</v>
      </c>
      <c r="M58" s="45">
        <v>40000</v>
      </c>
      <c r="N58" s="45">
        <v>40000</v>
      </c>
      <c r="O58" s="45">
        <v>40000</v>
      </c>
    </row>
    <row r="59" spans="1:15">
      <c r="A59" s="7"/>
      <c r="B59" s="3"/>
      <c r="C59" s="7" t="s">
        <v>486</v>
      </c>
      <c r="D59" s="3"/>
      <c r="E59" s="492" t="s">
        <v>487</v>
      </c>
      <c r="F59" s="520"/>
      <c r="G59" s="520"/>
      <c r="H59" s="521"/>
      <c r="I59" s="46">
        <f t="shared" ref="I59:O59" si="15">I60</f>
        <v>24</v>
      </c>
      <c r="J59" s="46">
        <f t="shared" si="15"/>
        <v>30</v>
      </c>
      <c r="K59" s="46">
        <f t="shared" si="15"/>
        <v>20</v>
      </c>
      <c r="L59" s="46">
        <f t="shared" si="15"/>
        <v>12</v>
      </c>
      <c r="M59" s="46">
        <f t="shared" si="15"/>
        <v>12</v>
      </c>
      <c r="N59" s="46">
        <f t="shared" si="15"/>
        <v>12</v>
      </c>
      <c r="O59" s="46">
        <f t="shared" si="15"/>
        <v>12</v>
      </c>
    </row>
    <row r="60" spans="1:15">
      <c r="A60" s="3"/>
      <c r="B60" s="3"/>
      <c r="C60" s="7"/>
      <c r="D60" s="3" t="s">
        <v>488</v>
      </c>
      <c r="E60" s="489" t="s">
        <v>489</v>
      </c>
      <c r="F60" s="578"/>
      <c r="G60" s="578"/>
      <c r="H60" s="579"/>
      <c r="I60" s="45">
        <v>24</v>
      </c>
      <c r="J60" s="45">
        <v>30</v>
      </c>
      <c r="K60" s="45">
        <v>20</v>
      </c>
      <c r="L60" s="45">
        <v>12</v>
      </c>
      <c r="M60" s="45">
        <v>12</v>
      </c>
      <c r="N60" s="45">
        <v>12</v>
      </c>
      <c r="O60" s="45">
        <v>12</v>
      </c>
    </row>
    <row r="61" spans="1:15">
      <c r="A61" s="3"/>
      <c r="B61" s="3"/>
      <c r="C61" s="7" t="s">
        <v>519</v>
      </c>
      <c r="D61" s="7"/>
      <c r="E61" s="492"/>
      <c r="F61" s="520"/>
      <c r="G61" s="520"/>
      <c r="H61" s="521"/>
      <c r="I61" s="46"/>
      <c r="J61" s="46">
        <v>0</v>
      </c>
      <c r="K61" s="46">
        <v>0</v>
      </c>
      <c r="L61" s="46">
        <f>L62</f>
        <v>1810</v>
      </c>
      <c r="M61" s="46">
        <v>0</v>
      </c>
      <c r="N61" s="46">
        <v>0</v>
      </c>
      <c r="O61" s="46">
        <v>0</v>
      </c>
    </row>
    <row r="62" spans="1:15">
      <c r="A62" s="7"/>
      <c r="B62" s="3"/>
      <c r="C62" s="7"/>
      <c r="D62" s="3" t="s">
        <v>576</v>
      </c>
      <c r="E62" s="489" t="s">
        <v>577</v>
      </c>
      <c r="F62" s="578"/>
      <c r="G62" s="578"/>
      <c r="H62" s="579"/>
      <c r="I62" s="45">
        <v>0</v>
      </c>
      <c r="J62" s="46">
        <v>0</v>
      </c>
      <c r="K62" s="46">
        <v>0</v>
      </c>
      <c r="L62" s="46">
        <v>1810</v>
      </c>
      <c r="M62" s="46">
        <v>0</v>
      </c>
      <c r="N62" s="46">
        <v>0</v>
      </c>
      <c r="O62" s="46">
        <v>0</v>
      </c>
    </row>
    <row r="63" spans="1:15">
      <c r="A63" s="3"/>
      <c r="B63" s="3"/>
      <c r="C63" s="3"/>
      <c r="D63" s="3"/>
      <c r="E63" s="489"/>
      <c r="F63" s="515"/>
      <c r="G63" s="515"/>
      <c r="H63" s="516"/>
      <c r="I63" s="45"/>
      <c r="J63" s="45"/>
      <c r="K63" s="45"/>
      <c r="L63" s="45"/>
      <c r="M63" s="45"/>
      <c r="N63" s="45"/>
      <c r="O63" s="45"/>
    </row>
    <row r="64" spans="1:15" ht="15.75" thickBot="1">
      <c r="A64" s="11"/>
      <c r="B64" s="11"/>
      <c r="C64" s="11"/>
      <c r="D64" s="11"/>
      <c r="E64" s="501"/>
      <c r="F64" s="625"/>
      <c r="G64" s="625"/>
      <c r="H64" s="626"/>
      <c r="I64" s="79"/>
      <c r="J64" s="79"/>
      <c r="K64" s="79"/>
      <c r="L64" s="79"/>
      <c r="M64" s="79"/>
      <c r="N64" s="79"/>
      <c r="O64" s="79"/>
    </row>
    <row r="67" spans="1:15" ht="15.75" thickBot="1"/>
    <row r="68" spans="1:15" ht="16.5" thickBot="1">
      <c r="A68" s="596"/>
      <c r="B68" s="597"/>
      <c r="C68" s="597"/>
      <c r="D68" s="597"/>
      <c r="E68" s="597"/>
      <c r="F68" s="597"/>
      <c r="G68" s="597"/>
      <c r="H68" s="598"/>
      <c r="I68" s="53" t="s">
        <v>6</v>
      </c>
      <c r="J68" s="53" t="s">
        <v>6</v>
      </c>
      <c r="K68" s="53" t="s">
        <v>6</v>
      </c>
      <c r="L68" s="53" t="s">
        <v>6</v>
      </c>
      <c r="M68" s="53" t="s">
        <v>6</v>
      </c>
      <c r="N68" s="53" t="s">
        <v>6</v>
      </c>
      <c r="O68" s="53" t="s">
        <v>6</v>
      </c>
    </row>
    <row r="69" spans="1:15" ht="40.5" thickBot="1">
      <c r="A69" s="508"/>
      <c r="B69" s="580"/>
      <c r="C69" s="580"/>
      <c r="D69" s="580"/>
      <c r="E69" s="580"/>
      <c r="F69" s="580"/>
      <c r="G69" s="580"/>
      <c r="H69" s="581"/>
      <c r="I69" s="54" t="s">
        <v>574</v>
      </c>
      <c r="J69" s="54" t="s">
        <v>11</v>
      </c>
      <c r="K69" s="54" t="s">
        <v>11</v>
      </c>
      <c r="L69" s="353" t="s">
        <v>9</v>
      </c>
      <c r="M69" s="54" t="s">
        <v>11</v>
      </c>
      <c r="N69" s="54" t="s">
        <v>11</v>
      </c>
      <c r="O69" s="54" t="s">
        <v>11</v>
      </c>
    </row>
    <row r="70" spans="1:15" ht="25.5" thickBot="1">
      <c r="A70" s="232" t="s">
        <v>2</v>
      </c>
      <c r="B70" s="233" t="s">
        <v>3</v>
      </c>
      <c r="C70" s="234" t="s">
        <v>4</v>
      </c>
      <c r="D70" s="235"/>
      <c r="E70" s="599" t="s">
        <v>5</v>
      </c>
      <c r="F70" s="600"/>
      <c r="G70" s="600"/>
      <c r="H70" s="601"/>
      <c r="I70" s="55" t="s">
        <v>10</v>
      </c>
      <c r="J70" s="55" t="s">
        <v>12</v>
      </c>
      <c r="K70" s="56" t="s">
        <v>13</v>
      </c>
      <c r="L70" s="56" t="s">
        <v>13</v>
      </c>
      <c r="M70" s="55" t="s">
        <v>459</v>
      </c>
      <c r="N70" s="55" t="s">
        <v>460</v>
      </c>
      <c r="O70" s="55" t="s">
        <v>460</v>
      </c>
    </row>
    <row r="71" spans="1:15">
      <c r="A71" s="4"/>
      <c r="B71" s="4" t="s">
        <v>490</v>
      </c>
      <c r="C71" s="4"/>
      <c r="D71" s="4"/>
      <c r="E71" s="730" t="s">
        <v>491</v>
      </c>
      <c r="F71" s="731"/>
      <c r="G71" s="731"/>
      <c r="H71" s="732"/>
      <c r="I71" s="61">
        <f t="shared" ref="I71:M71" si="16">I72+I73+I79+I83+I91</f>
        <v>356686</v>
      </c>
      <c r="J71" s="61">
        <f t="shared" si="16"/>
        <v>329440</v>
      </c>
      <c r="K71" s="61">
        <f>K72+K73+K79+K83+K91</f>
        <v>342500</v>
      </c>
      <c r="L71" s="61">
        <f t="shared" si="16"/>
        <v>389756.1</v>
      </c>
      <c r="M71" s="61">
        <f t="shared" si="16"/>
        <v>384116</v>
      </c>
      <c r="N71" s="387">
        <f t="shared" ref="N71:O71" si="17">N72+N73+N79+N83+N91</f>
        <v>384116</v>
      </c>
      <c r="O71" s="61">
        <f t="shared" si="17"/>
        <v>384116</v>
      </c>
    </row>
    <row r="72" spans="1:15">
      <c r="A72" s="3"/>
      <c r="B72" s="3"/>
      <c r="C72" s="7" t="s">
        <v>492</v>
      </c>
      <c r="D72" s="3"/>
      <c r="E72" s="727" t="s">
        <v>493</v>
      </c>
      <c r="F72" s="728"/>
      <c r="G72" s="728"/>
      <c r="H72" s="729"/>
      <c r="I72" s="46">
        <v>11860</v>
      </c>
      <c r="J72" s="45">
        <v>0</v>
      </c>
      <c r="K72" s="45"/>
      <c r="L72" s="45">
        <v>0</v>
      </c>
      <c r="M72" s="45"/>
      <c r="N72" s="144"/>
      <c r="O72" s="45"/>
    </row>
    <row r="73" spans="1:15">
      <c r="A73" s="3"/>
      <c r="B73" s="7"/>
      <c r="C73" s="7" t="s">
        <v>494</v>
      </c>
      <c r="D73" s="7"/>
      <c r="E73" s="727" t="s">
        <v>495</v>
      </c>
      <c r="F73" s="728"/>
      <c r="G73" s="728"/>
      <c r="H73" s="729"/>
      <c r="I73" s="46">
        <f>SUM(I74:I78)</f>
        <v>10317</v>
      </c>
      <c r="J73" s="46">
        <f>SUM(J74:J78)</f>
        <v>0</v>
      </c>
      <c r="K73" s="45"/>
      <c r="L73" s="46">
        <f>SUM(L74:L78)</f>
        <v>4740.1000000000004</v>
      </c>
      <c r="M73" s="45"/>
      <c r="N73" s="144"/>
      <c r="O73" s="45"/>
    </row>
    <row r="74" spans="1:15">
      <c r="A74" s="3"/>
      <c r="B74" s="3"/>
      <c r="C74" s="3"/>
      <c r="D74" s="3"/>
      <c r="E74" s="564" t="s">
        <v>496</v>
      </c>
      <c r="F74" s="565"/>
      <c r="G74" s="565"/>
      <c r="H74" s="566"/>
      <c r="I74" s="45">
        <v>430</v>
      </c>
      <c r="J74" s="45"/>
      <c r="K74" s="45"/>
      <c r="L74" s="45">
        <v>0</v>
      </c>
      <c r="M74" s="45"/>
      <c r="N74" s="144"/>
      <c r="O74" s="45"/>
    </row>
    <row r="75" spans="1:15">
      <c r="A75" s="3"/>
      <c r="B75" s="3"/>
      <c r="C75" s="3"/>
      <c r="D75" s="3"/>
      <c r="E75" s="564" t="s">
        <v>497</v>
      </c>
      <c r="F75" s="565"/>
      <c r="G75" s="565"/>
      <c r="H75" s="566"/>
      <c r="I75" s="45">
        <v>9</v>
      </c>
      <c r="J75" s="45"/>
      <c r="K75" s="45"/>
      <c r="L75" s="45">
        <v>0</v>
      </c>
      <c r="M75" s="45"/>
      <c r="N75" s="144"/>
      <c r="O75" s="45"/>
    </row>
    <row r="76" spans="1:15">
      <c r="A76" s="3"/>
      <c r="B76" s="3"/>
      <c r="C76" s="3"/>
      <c r="D76" s="3"/>
      <c r="E76" s="489" t="s">
        <v>498</v>
      </c>
      <c r="F76" s="578"/>
      <c r="G76" s="578"/>
      <c r="H76" s="579"/>
      <c r="I76" s="45">
        <v>2658</v>
      </c>
      <c r="J76" s="46">
        <v>0</v>
      </c>
      <c r="K76" s="46"/>
      <c r="L76" s="45">
        <v>3581</v>
      </c>
      <c r="M76" s="46"/>
      <c r="N76" s="385"/>
      <c r="O76" s="46"/>
    </row>
    <row r="77" spans="1:15">
      <c r="A77" s="7"/>
      <c r="B77" s="3"/>
      <c r="C77" s="7"/>
      <c r="D77" s="3"/>
      <c r="E77" s="564" t="s">
        <v>499</v>
      </c>
      <c r="F77" s="743"/>
      <c r="G77" s="743"/>
      <c r="H77" s="744"/>
      <c r="I77" s="45">
        <v>1908</v>
      </c>
      <c r="J77" s="46">
        <v>0</v>
      </c>
      <c r="K77" s="46"/>
      <c r="L77" s="45">
        <v>183.1</v>
      </c>
      <c r="M77" s="46"/>
      <c r="N77" s="385"/>
      <c r="O77" s="46"/>
    </row>
    <row r="78" spans="1:15">
      <c r="A78" s="35"/>
      <c r="B78" s="31"/>
      <c r="C78" s="35"/>
      <c r="D78" s="31"/>
      <c r="E78" s="489" t="s">
        <v>500</v>
      </c>
      <c r="F78" s="515"/>
      <c r="G78" s="515"/>
      <c r="H78" s="516"/>
      <c r="I78" s="43">
        <v>5312</v>
      </c>
      <c r="J78" s="44">
        <v>0</v>
      </c>
      <c r="K78" s="44"/>
      <c r="L78" s="43">
        <v>976</v>
      </c>
      <c r="M78" s="44"/>
      <c r="N78" s="273"/>
      <c r="O78" s="44"/>
    </row>
    <row r="79" spans="1:15">
      <c r="A79" s="31"/>
      <c r="B79" s="35"/>
      <c r="C79" s="35" t="s">
        <v>494</v>
      </c>
      <c r="D79" s="35" t="s">
        <v>501</v>
      </c>
      <c r="E79" s="567" t="s">
        <v>502</v>
      </c>
      <c r="F79" s="745"/>
      <c r="G79" s="745"/>
      <c r="H79" s="746"/>
      <c r="I79" s="44">
        <f>SUM(I80:I82)</f>
        <v>900</v>
      </c>
      <c r="J79" s="44">
        <f>SUM(J80:J82)</f>
        <v>0</v>
      </c>
      <c r="K79" s="43"/>
      <c r="L79" s="44">
        <f>L80+L81+L82</f>
        <v>800</v>
      </c>
      <c r="M79" s="43"/>
      <c r="N79" s="388"/>
      <c r="O79" s="43"/>
    </row>
    <row r="80" spans="1:15">
      <c r="A80" s="31"/>
      <c r="B80" s="35"/>
      <c r="C80" s="31"/>
      <c r="D80" s="31"/>
      <c r="E80" s="489" t="s">
        <v>503</v>
      </c>
      <c r="F80" s="515"/>
      <c r="G80" s="515"/>
      <c r="H80" s="516"/>
      <c r="I80" s="43">
        <v>400</v>
      </c>
      <c r="J80" s="43">
        <v>0</v>
      </c>
      <c r="K80" s="43"/>
      <c r="L80" s="43">
        <v>200</v>
      </c>
      <c r="M80" s="43"/>
      <c r="N80" s="388"/>
      <c r="O80" s="43"/>
    </row>
    <row r="81" spans="1:15">
      <c r="A81" s="3"/>
      <c r="B81" s="3"/>
      <c r="C81" s="3"/>
      <c r="D81" s="3"/>
      <c r="E81" s="489" t="s">
        <v>504</v>
      </c>
      <c r="F81" s="515"/>
      <c r="G81" s="515"/>
      <c r="H81" s="516"/>
      <c r="I81" s="45">
        <v>200</v>
      </c>
      <c r="J81" s="45">
        <v>0</v>
      </c>
      <c r="K81" s="45"/>
      <c r="L81" s="45">
        <v>400</v>
      </c>
      <c r="M81" s="45"/>
      <c r="N81" s="144"/>
      <c r="O81" s="45"/>
    </row>
    <row r="82" spans="1:15">
      <c r="A82" s="3"/>
      <c r="B82" s="3"/>
      <c r="C82" s="3"/>
      <c r="D82" s="3"/>
      <c r="E82" s="489" t="s">
        <v>505</v>
      </c>
      <c r="F82" s="515"/>
      <c r="G82" s="515"/>
      <c r="H82" s="516"/>
      <c r="I82" s="45">
        <v>300</v>
      </c>
      <c r="J82" s="45">
        <v>0</v>
      </c>
      <c r="K82" s="45"/>
      <c r="L82" s="45">
        <v>200</v>
      </c>
      <c r="M82" s="45"/>
      <c r="N82" s="144"/>
      <c r="O82" s="45"/>
    </row>
    <row r="83" spans="1:15">
      <c r="A83" s="3"/>
      <c r="B83" s="3"/>
      <c r="C83" s="7" t="s">
        <v>494</v>
      </c>
      <c r="D83" s="7" t="s">
        <v>109</v>
      </c>
      <c r="E83" s="492" t="s">
        <v>506</v>
      </c>
      <c r="F83" s="520"/>
      <c r="G83" s="520"/>
      <c r="H83" s="521"/>
      <c r="I83" s="46">
        <f>SUM(I84:I90)</f>
        <v>333494</v>
      </c>
      <c r="J83" s="46">
        <f>SUM(J84:J90)</f>
        <v>329440</v>
      </c>
      <c r="K83" s="46">
        <v>342500</v>
      </c>
      <c r="L83" s="46">
        <f>SUM(L84:L90)</f>
        <v>384216</v>
      </c>
      <c r="M83" s="46">
        <f>SUM(M84:M90)</f>
        <v>384116</v>
      </c>
      <c r="N83" s="385">
        <f>SUM(N84:N90)</f>
        <v>384116</v>
      </c>
      <c r="O83" s="46">
        <f>SUM(O84:O90)</f>
        <v>384116</v>
      </c>
    </row>
    <row r="84" spans="1:15">
      <c r="A84" s="3"/>
      <c r="B84" s="3"/>
      <c r="C84" s="3"/>
      <c r="D84" s="3"/>
      <c r="E84" s="489" t="s">
        <v>507</v>
      </c>
      <c r="F84" s="515"/>
      <c r="G84" s="515"/>
      <c r="H84" s="516"/>
      <c r="I84" s="45">
        <v>2270</v>
      </c>
      <c r="J84" s="45">
        <v>2270</v>
      </c>
      <c r="K84" s="45"/>
      <c r="L84" s="45">
        <v>2298</v>
      </c>
      <c r="M84" s="45">
        <v>2298</v>
      </c>
      <c r="N84" s="144">
        <v>2298</v>
      </c>
      <c r="O84" s="45">
        <v>2298</v>
      </c>
    </row>
    <row r="85" spans="1:15">
      <c r="A85" s="3"/>
      <c r="B85" s="3"/>
      <c r="C85" s="3"/>
      <c r="D85" s="3"/>
      <c r="E85" s="489" t="s">
        <v>508</v>
      </c>
      <c r="F85" s="515"/>
      <c r="G85" s="515"/>
      <c r="H85" s="516"/>
      <c r="I85" s="45">
        <v>806</v>
      </c>
      <c r="J85" s="45">
        <v>0</v>
      </c>
      <c r="K85" s="45"/>
      <c r="L85" s="45">
        <v>815</v>
      </c>
      <c r="M85" s="45">
        <v>815</v>
      </c>
      <c r="N85" s="144">
        <v>815</v>
      </c>
      <c r="O85" s="45">
        <v>815</v>
      </c>
    </row>
    <row r="86" spans="1:15">
      <c r="A86" s="3"/>
      <c r="B86" s="3"/>
      <c r="C86" s="3"/>
      <c r="D86" s="3"/>
      <c r="E86" s="489" t="s">
        <v>509</v>
      </c>
      <c r="F86" s="515"/>
      <c r="G86" s="515"/>
      <c r="H86" s="516"/>
      <c r="I86" s="45">
        <v>229</v>
      </c>
      <c r="J86" s="45">
        <v>0</v>
      </c>
      <c r="K86" s="45"/>
      <c r="L86" s="45">
        <v>232</v>
      </c>
      <c r="M86" s="45">
        <v>132</v>
      </c>
      <c r="N86" s="144">
        <v>132</v>
      </c>
      <c r="O86" s="45">
        <v>132</v>
      </c>
    </row>
    <row r="87" spans="1:15">
      <c r="A87" s="3"/>
      <c r="B87" s="7"/>
      <c r="C87" s="3"/>
      <c r="D87" s="3"/>
      <c r="E87" s="489" t="s">
        <v>510</v>
      </c>
      <c r="F87" s="578"/>
      <c r="G87" s="578"/>
      <c r="H87" s="579"/>
      <c r="I87" s="45">
        <v>105</v>
      </c>
      <c r="J87" s="45">
        <v>0</v>
      </c>
      <c r="K87" s="45"/>
      <c r="L87" s="45">
        <v>107</v>
      </c>
      <c r="M87" s="45">
        <v>107</v>
      </c>
      <c r="N87" s="144">
        <v>107</v>
      </c>
      <c r="O87" s="45">
        <v>107</v>
      </c>
    </row>
    <row r="88" spans="1:15">
      <c r="A88" s="3"/>
      <c r="B88" s="3"/>
      <c r="C88" s="3"/>
      <c r="D88" s="3"/>
      <c r="E88" s="489" t="s">
        <v>511</v>
      </c>
      <c r="F88" s="515"/>
      <c r="G88" s="515"/>
      <c r="H88" s="516"/>
      <c r="I88" s="45">
        <v>2869</v>
      </c>
      <c r="J88" s="45">
        <v>2870</v>
      </c>
      <c r="K88" s="45"/>
      <c r="L88" s="45">
        <v>3001</v>
      </c>
      <c r="M88" s="45">
        <v>3001</v>
      </c>
      <c r="N88" s="144">
        <v>3001</v>
      </c>
      <c r="O88" s="45">
        <v>3001</v>
      </c>
    </row>
    <row r="89" spans="1:15">
      <c r="A89" s="3"/>
      <c r="B89" s="3"/>
      <c r="C89" s="3"/>
      <c r="D89" s="7"/>
      <c r="E89" s="489" t="s">
        <v>512</v>
      </c>
      <c r="F89" s="578"/>
      <c r="G89" s="578"/>
      <c r="H89" s="579"/>
      <c r="I89" s="45">
        <v>323060</v>
      </c>
      <c r="J89" s="45">
        <v>320000</v>
      </c>
      <c r="K89" s="45"/>
      <c r="L89" s="45">
        <v>374000</v>
      </c>
      <c r="M89" s="45">
        <v>374000</v>
      </c>
      <c r="N89" s="144">
        <v>374000</v>
      </c>
      <c r="O89" s="45">
        <v>374000</v>
      </c>
    </row>
    <row r="90" spans="1:15">
      <c r="A90" s="3"/>
      <c r="B90" s="3"/>
      <c r="C90" s="7"/>
      <c r="D90" s="3"/>
      <c r="E90" s="489" t="s">
        <v>513</v>
      </c>
      <c r="F90" s="578"/>
      <c r="G90" s="578"/>
      <c r="H90" s="579"/>
      <c r="I90" s="45">
        <v>4155</v>
      </c>
      <c r="J90" s="45">
        <v>4300</v>
      </c>
      <c r="K90" s="45"/>
      <c r="L90" s="45">
        <v>3763</v>
      </c>
      <c r="M90" s="45">
        <v>3763</v>
      </c>
      <c r="N90" s="144">
        <v>3763</v>
      </c>
      <c r="O90" s="45">
        <v>3763</v>
      </c>
    </row>
    <row r="91" spans="1:15">
      <c r="A91" s="7"/>
      <c r="B91" s="3"/>
      <c r="C91" s="7" t="s">
        <v>514</v>
      </c>
      <c r="D91" s="3"/>
      <c r="E91" s="492" t="s">
        <v>515</v>
      </c>
      <c r="F91" s="520"/>
      <c r="G91" s="520"/>
      <c r="H91" s="521"/>
      <c r="I91" s="46">
        <v>115</v>
      </c>
      <c r="J91" s="46">
        <v>0</v>
      </c>
      <c r="K91" s="46"/>
      <c r="L91" s="46">
        <v>0</v>
      </c>
      <c r="M91" s="46">
        <v>0</v>
      </c>
      <c r="N91" s="385">
        <v>0</v>
      </c>
      <c r="O91" s="46">
        <v>0</v>
      </c>
    </row>
    <row r="92" spans="1:15">
      <c r="A92" s="7"/>
      <c r="B92" s="3"/>
      <c r="C92" s="7"/>
      <c r="D92" s="3"/>
      <c r="E92" s="492"/>
      <c r="F92" s="520"/>
      <c r="G92" s="520"/>
      <c r="H92" s="521"/>
      <c r="I92" s="46"/>
      <c r="J92" s="46"/>
      <c r="K92" s="46"/>
      <c r="L92" s="46"/>
      <c r="M92" s="46"/>
      <c r="N92" s="385"/>
      <c r="O92" s="95"/>
    </row>
    <row r="93" spans="1:15">
      <c r="A93" s="3"/>
      <c r="B93" s="3"/>
      <c r="C93" s="7"/>
      <c r="D93" s="3"/>
      <c r="E93" s="492" t="s">
        <v>516</v>
      </c>
      <c r="F93" s="520"/>
      <c r="G93" s="520"/>
      <c r="H93" s="521"/>
      <c r="I93" s="46">
        <f t="shared" ref="I93:O93" si="18">I8+I22+I71</f>
        <v>1249848</v>
      </c>
      <c r="J93" s="46">
        <f t="shared" si="18"/>
        <v>1235310</v>
      </c>
      <c r="K93" s="46">
        <f>K8+K22+K71</f>
        <v>1284970</v>
      </c>
      <c r="L93" s="393">
        <f t="shared" si="18"/>
        <v>1387530.1</v>
      </c>
      <c r="M93" s="393">
        <f t="shared" si="18"/>
        <v>1380826</v>
      </c>
      <c r="N93" s="393">
        <f t="shared" si="18"/>
        <v>1380826</v>
      </c>
      <c r="O93" s="393">
        <f t="shared" si="18"/>
        <v>1380826</v>
      </c>
    </row>
    <row r="94" spans="1:15">
      <c r="A94" s="3"/>
      <c r="B94" s="3"/>
      <c r="C94" s="3"/>
      <c r="D94" s="3"/>
      <c r="E94" s="489"/>
      <c r="F94" s="515"/>
      <c r="G94" s="515"/>
      <c r="H94" s="516"/>
      <c r="I94" s="45"/>
      <c r="J94" s="45"/>
      <c r="K94" s="45"/>
      <c r="L94" s="45"/>
      <c r="M94" s="45"/>
      <c r="N94" s="144"/>
      <c r="O94" s="95"/>
    </row>
    <row r="95" spans="1:15">
      <c r="A95" s="7"/>
      <c r="B95" s="3"/>
      <c r="C95" s="7"/>
      <c r="D95" s="3"/>
      <c r="E95" s="489"/>
      <c r="F95" s="578"/>
      <c r="G95" s="578"/>
      <c r="H95" s="579"/>
      <c r="I95" s="45"/>
      <c r="J95" s="46"/>
      <c r="K95" s="46"/>
      <c r="L95" s="46"/>
      <c r="M95" s="46"/>
      <c r="N95" s="385"/>
      <c r="O95" s="95"/>
    </row>
    <row r="96" spans="1:15" ht="15.75" thickBot="1">
      <c r="A96" s="11"/>
      <c r="B96" s="11"/>
      <c r="C96" s="11"/>
      <c r="D96" s="11"/>
      <c r="E96" s="501"/>
      <c r="F96" s="625"/>
      <c r="G96" s="625"/>
      <c r="H96" s="626"/>
      <c r="I96" s="79"/>
      <c r="J96" s="79"/>
      <c r="K96" s="79"/>
      <c r="L96" s="79"/>
      <c r="M96" s="79"/>
      <c r="N96" s="386"/>
      <c r="O96" s="134"/>
    </row>
    <row r="100" spans="1:15" ht="15.75">
      <c r="A100" s="754"/>
      <c r="B100" s="754"/>
      <c r="C100" s="754"/>
      <c r="D100" s="754"/>
      <c r="E100" s="754"/>
      <c r="F100" s="754"/>
      <c r="G100" s="754"/>
      <c r="H100" s="754"/>
      <c r="I100" s="288"/>
      <c r="J100" s="288"/>
      <c r="K100" s="288"/>
      <c r="L100" s="288"/>
      <c r="M100" s="288"/>
      <c r="N100" s="288"/>
      <c r="O100" s="288"/>
    </row>
    <row r="101" spans="1:15" ht="18.75">
      <c r="A101" s="572"/>
      <c r="B101" s="572"/>
      <c r="C101" s="572"/>
      <c r="D101" s="572"/>
      <c r="E101" s="572"/>
      <c r="F101" s="572"/>
      <c r="G101" s="572"/>
      <c r="H101" s="572"/>
      <c r="I101" s="289"/>
      <c r="J101" s="289"/>
      <c r="K101" s="290"/>
      <c r="L101" s="289"/>
      <c r="M101" s="289"/>
      <c r="N101" s="289"/>
      <c r="O101" s="287"/>
    </row>
    <row r="102" spans="1:15">
      <c r="A102" s="291"/>
      <c r="B102" s="292"/>
      <c r="C102" s="292"/>
      <c r="D102" s="293"/>
      <c r="E102" s="755"/>
      <c r="F102" s="755"/>
      <c r="G102" s="755"/>
      <c r="H102" s="755"/>
      <c r="I102" s="287"/>
      <c r="J102" s="287"/>
      <c r="K102" s="287"/>
      <c r="L102" s="287"/>
      <c r="M102" s="287"/>
      <c r="N102" s="287"/>
      <c r="O102" s="287"/>
    </row>
    <row r="103" spans="1:15">
      <c r="A103" s="294"/>
      <c r="B103" s="294"/>
      <c r="C103" s="294"/>
      <c r="D103" s="294"/>
      <c r="E103" s="756"/>
      <c r="F103" s="756"/>
      <c r="G103" s="756"/>
      <c r="H103" s="756"/>
      <c r="I103" s="114"/>
      <c r="J103" s="114"/>
      <c r="K103" s="114"/>
      <c r="L103" s="287"/>
      <c r="M103" s="115"/>
      <c r="N103" s="115"/>
      <c r="O103" s="115"/>
    </row>
    <row r="104" spans="1:15">
      <c r="A104" s="295"/>
      <c r="B104" s="295"/>
      <c r="C104" s="294"/>
      <c r="D104" s="295"/>
      <c r="E104" s="751"/>
      <c r="F104" s="751"/>
      <c r="G104" s="751"/>
      <c r="H104" s="751"/>
      <c r="I104" s="114"/>
      <c r="J104" s="115"/>
      <c r="K104" s="115"/>
      <c r="L104" s="115"/>
      <c r="M104" s="115"/>
      <c r="N104" s="115"/>
      <c r="O104" s="115"/>
    </row>
    <row r="105" spans="1:15">
      <c r="A105" s="295"/>
      <c r="B105" s="294"/>
      <c r="C105" s="294"/>
      <c r="D105" s="294"/>
      <c r="E105" s="751"/>
      <c r="F105" s="751"/>
      <c r="G105" s="751"/>
      <c r="H105" s="751"/>
      <c r="I105" s="114"/>
      <c r="J105" s="114"/>
      <c r="K105" s="114"/>
      <c r="L105" s="115"/>
      <c r="M105" s="115"/>
      <c r="N105" s="115"/>
      <c r="O105" s="115"/>
    </row>
    <row r="106" spans="1:15">
      <c r="A106" s="295"/>
      <c r="B106" s="295"/>
      <c r="C106" s="295"/>
      <c r="D106" s="295"/>
      <c r="E106" s="752"/>
      <c r="F106" s="752"/>
      <c r="G106" s="752"/>
      <c r="H106" s="752"/>
      <c r="I106" s="115"/>
      <c r="J106" s="115"/>
      <c r="K106" s="115"/>
      <c r="L106" s="115"/>
      <c r="M106" s="115"/>
      <c r="N106" s="115"/>
      <c r="O106" s="115"/>
    </row>
    <row r="107" spans="1:15">
      <c r="A107" s="295"/>
      <c r="B107" s="295"/>
      <c r="C107" s="295"/>
      <c r="D107" s="295"/>
      <c r="E107" s="752"/>
      <c r="F107" s="752"/>
      <c r="G107" s="752"/>
      <c r="H107" s="752"/>
      <c r="I107" s="115"/>
      <c r="J107" s="115"/>
      <c r="K107" s="115"/>
      <c r="L107" s="115"/>
      <c r="M107" s="115"/>
      <c r="N107" s="115"/>
      <c r="O107" s="115"/>
    </row>
    <row r="108" spans="1:15">
      <c r="A108" s="295"/>
      <c r="B108" s="295"/>
      <c r="C108" s="295"/>
      <c r="D108" s="295"/>
      <c r="E108" s="752"/>
      <c r="F108" s="753"/>
      <c r="G108" s="753"/>
      <c r="H108" s="753"/>
      <c r="I108" s="115"/>
      <c r="J108" s="114"/>
      <c r="K108" s="114"/>
      <c r="L108" s="114"/>
      <c r="M108" s="115"/>
      <c r="N108" s="115"/>
      <c r="O108" s="115"/>
    </row>
    <row r="109" spans="1:15">
      <c r="A109" s="294"/>
      <c r="B109" s="295"/>
      <c r="C109" s="294"/>
      <c r="D109" s="295"/>
      <c r="E109" s="752"/>
      <c r="F109" s="753"/>
      <c r="G109" s="753"/>
      <c r="H109" s="753"/>
      <c r="I109" s="115"/>
      <c r="J109" s="114"/>
      <c r="K109" s="114"/>
      <c r="L109" s="114"/>
      <c r="M109" s="115"/>
      <c r="N109" s="115"/>
      <c r="O109" s="115"/>
    </row>
    <row r="110" spans="1:15">
      <c r="A110" s="294"/>
      <c r="B110" s="295"/>
      <c r="C110" s="294"/>
      <c r="D110" s="295"/>
      <c r="E110" s="752"/>
      <c r="F110" s="758"/>
      <c r="G110" s="758"/>
      <c r="H110" s="758"/>
      <c r="I110" s="115"/>
      <c r="J110" s="114"/>
      <c r="K110" s="114"/>
      <c r="L110" s="114"/>
      <c r="M110" s="115"/>
      <c r="N110" s="115"/>
      <c r="O110" s="115"/>
    </row>
    <row r="111" spans="1:15">
      <c r="A111" s="295"/>
      <c r="B111" s="294"/>
      <c r="C111" s="294"/>
      <c r="D111" s="294"/>
      <c r="E111" s="751"/>
      <c r="F111" s="757"/>
      <c r="G111" s="757"/>
      <c r="H111" s="757"/>
      <c r="I111" s="114"/>
      <c r="J111" s="114"/>
      <c r="K111" s="114"/>
      <c r="L111" s="115"/>
      <c r="M111" s="115"/>
      <c r="N111" s="115"/>
      <c r="O111" s="115"/>
    </row>
    <row r="112" spans="1:15">
      <c r="A112" s="295"/>
      <c r="B112" s="294"/>
      <c r="C112" s="295"/>
      <c r="D112" s="295"/>
      <c r="E112" s="752"/>
      <c r="F112" s="758"/>
      <c r="G112" s="758"/>
      <c r="H112" s="758"/>
      <c r="I112" s="115"/>
      <c r="J112" s="115"/>
      <c r="K112" s="115"/>
      <c r="L112" s="115"/>
      <c r="M112" s="115"/>
      <c r="N112" s="115"/>
      <c r="O112" s="115"/>
    </row>
    <row r="113" spans="1:15">
      <c r="A113" s="295"/>
      <c r="B113" s="295"/>
      <c r="C113" s="295"/>
      <c r="D113" s="295"/>
      <c r="E113" s="752"/>
      <c r="F113" s="758"/>
      <c r="G113" s="758"/>
      <c r="H113" s="758"/>
      <c r="I113" s="115"/>
      <c r="J113" s="115"/>
      <c r="K113" s="115"/>
      <c r="L113" s="115"/>
      <c r="M113" s="115"/>
      <c r="N113" s="115"/>
      <c r="O113" s="115"/>
    </row>
    <row r="114" spans="1:15">
      <c r="A114" s="295"/>
      <c r="B114" s="295"/>
      <c r="C114" s="295"/>
      <c r="D114" s="295"/>
      <c r="E114" s="752"/>
      <c r="F114" s="758"/>
      <c r="G114" s="758"/>
      <c r="H114" s="758"/>
      <c r="I114" s="115"/>
      <c r="J114" s="115"/>
      <c r="K114" s="115"/>
      <c r="L114" s="115"/>
      <c r="M114" s="115"/>
      <c r="N114" s="115"/>
      <c r="O114" s="115"/>
    </row>
    <row r="115" spans="1:15">
      <c r="A115" s="295"/>
      <c r="B115" s="295"/>
      <c r="C115" s="294"/>
      <c r="D115" s="294"/>
      <c r="E115" s="751"/>
      <c r="F115" s="757"/>
      <c r="G115" s="757"/>
      <c r="H115" s="757"/>
      <c r="I115" s="114"/>
      <c r="J115" s="115"/>
      <c r="K115" s="115"/>
      <c r="L115" s="115"/>
      <c r="M115" s="115"/>
      <c r="N115" s="115"/>
      <c r="O115" s="115"/>
    </row>
    <row r="116" spans="1:15">
      <c r="A116" s="295"/>
      <c r="B116" s="295"/>
      <c r="C116" s="295"/>
      <c r="D116" s="295"/>
      <c r="E116" s="752"/>
      <c r="F116" s="758"/>
      <c r="G116" s="758"/>
      <c r="H116" s="758"/>
      <c r="I116" s="115"/>
      <c r="J116" s="115"/>
      <c r="K116" s="115"/>
      <c r="L116" s="115"/>
      <c r="M116" s="115"/>
      <c r="N116" s="115"/>
      <c r="O116" s="115"/>
    </row>
    <row r="117" spans="1:15">
      <c r="A117" s="295"/>
      <c r="B117" s="295"/>
      <c r="C117" s="295"/>
      <c r="D117" s="295"/>
      <c r="E117" s="752"/>
      <c r="F117" s="758"/>
      <c r="G117" s="758"/>
      <c r="H117" s="758"/>
      <c r="I117" s="115"/>
      <c r="J117" s="115"/>
      <c r="K117" s="115"/>
      <c r="L117" s="115"/>
      <c r="M117" s="115"/>
      <c r="N117" s="115"/>
      <c r="O117" s="115"/>
    </row>
    <row r="118" spans="1:15">
      <c r="A118" s="295"/>
      <c r="B118" s="295"/>
      <c r="C118" s="295"/>
      <c r="D118" s="295"/>
      <c r="E118" s="752"/>
      <c r="F118" s="758"/>
      <c r="G118" s="758"/>
      <c r="H118" s="758"/>
      <c r="I118" s="115"/>
      <c r="J118" s="115"/>
      <c r="K118" s="115"/>
      <c r="L118" s="115"/>
      <c r="M118" s="115"/>
      <c r="N118" s="115"/>
      <c r="O118" s="115"/>
    </row>
    <row r="119" spans="1:15">
      <c r="A119" s="295"/>
      <c r="B119" s="294"/>
      <c r="C119" s="295"/>
      <c r="D119" s="295"/>
      <c r="E119" s="752"/>
      <c r="F119" s="753"/>
      <c r="G119" s="753"/>
      <c r="H119" s="753"/>
      <c r="I119" s="115"/>
      <c r="J119" s="115"/>
      <c r="K119" s="115"/>
      <c r="L119" s="115"/>
      <c r="M119" s="115"/>
      <c r="N119" s="115"/>
      <c r="O119" s="115"/>
    </row>
    <row r="120" spans="1:15">
      <c r="A120" s="295"/>
      <c r="B120" s="295"/>
      <c r="C120" s="295"/>
      <c r="D120" s="295"/>
      <c r="E120" s="752"/>
      <c r="F120" s="758"/>
      <c r="G120" s="758"/>
      <c r="H120" s="758"/>
      <c r="I120" s="115"/>
      <c r="J120" s="115"/>
      <c r="K120" s="115"/>
      <c r="L120" s="115"/>
      <c r="M120" s="115"/>
      <c r="N120" s="115"/>
      <c r="O120" s="115"/>
    </row>
    <row r="121" spans="1:15">
      <c r="A121" s="295"/>
      <c r="B121" s="295"/>
      <c r="C121" s="295"/>
      <c r="D121" s="294"/>
      <c r="E121" s="752"/>
      <c r="F121" s="753"/>
      <c r="G121" s="753"/>
      <c r="H121" s="753"/>
      <c r="I121" s="115"/>
      <c r="J121" s="115"/>
      <c r="K121" s="115"/>
      <c r="L121" s="115"/>
      <c r="M121" s="115"/>
      <c r="N121" s="115"/>
      <c r="O121" s="115"/>
    </row>
    <row r="122" spans="1:15">
      <c r="A122" s="295"/>
      <c r="B122" s="295"/>
      <c r="C122" s="294"/>
      <c r="D122" s="295"/>
      <c r="E122" s="752"/>
      <c r="F122" s="753"/>
      <c r="G122" s="753"/>
      <c r="H122" s="753"/>
      <c r="I122" s="115"/>
      <c r="J122" s="115"/>
      <c r="K122" s="115"/>
      <c r="L122" s="115"/>
      <c r="M122" s="115"/>
      <c r="N122" s="115"/>
      <c r="O122" s="115"/>
    </row>
    <row r="123" spans="1:15">
      <c r="A123" s="294"/>
      <c r="B123" s="295"/>
      <c r="C123" s="294"/>
      <c r="D123" s="295"/>
      <c r="E123" s="751"/>
      <c r="F123" s="757"/>
      <c r="G123" s="757"/>
      <c r="H123" s="757"/>
      <c r="I123" s="114"/>
      <c r="J123" s="114"/>
      <c r="K123" s="114"/>
      <c r="L123" s="114"/>
      <c r="M123" s="115"/>
      <c r="N123" s="115"/>
      <c r="O123" s="115"/>
    </row>
    <row r="124" spans="1:15">
      <c r="A124" s="294"/>
      <c r="B124" s="295"/>
      <c r="C124" s="294"/>
      <c r="D124" s="295"/>
      <c r="E124" s="751"/>
      <c r="F124" s="757"/>
      <c r="G124" s="757"/>
      <c r="H124" s="757"/>
      <c r="I124" s="114"/>
      <c r="J124" s="114"/>
      <c r="K124" s="114"/>
      <c r="L124" s="114"/>
      <c r="M124" s="115"/>
      <c r="N124" s="115"/>
      <c r="O124" s="115"/>
    </row>
    <row r="125" spans="1:15">
      <c r="A125" s="295"/>
      <c r="B125" s="295"/>
      <c r="C125" s="294"/>
      <c r="D125" s="295"/>
      <c r="E125" s="751"/>
      <c r="F125" s="757"/>
      <c r="G125" s="757"/>
      <c r="H125" s="757"/>
      <c r="I125" s="114"/>
      <c r="J125" s="115"/>
      <c r="K125" s="115"/>
      <c r="L125" s="115"/>
      <c r="M125" s="115"/>
      <c r="N125" s="115"/>
      <c r="O125" s="115"/>
    </row>
    <row r="126" spans="1:15">
      <c r="A126" s="295"/>
      <c r="B126" s="295"/>
      <c r="C126" s="295"/>
      <c r="D126" s="295"/>
      <c r="E126" s="752"/>
      <c r="F126" s="758"/>
      <c r="G126" s="758"/>
      <c r="H126" s="758"/>
      <c r="I126" s="115"/>
      <c r="J126" s="115"/>
      <c r="K126" s="115"/>
      <c r="L126" s="115"/>
      <c r="M126" s="115"/>
      <c r="N126" s="115"/>
      <c r="O126" s="115"/>
    </row>
    <row r="127" spans="1:15">
      <c r="A127" s="294"/>
      <c r="B127" s="295"/>
      <c r="C127" s="294"/>
      <c r="D127" s="295"/>
      <c r="E127" s="752"/>
      <c r="F127" s="753"/>
      <c r="G127" s="753"/>
      <c r="H127" s="753"/>
      <c r="I127" s="115"/>
      <c r="J127" s="114"/>
      <c r="K127" s="114"/>
      <c r="L127" s="114"/>
      <c r="M127" s="115"/>
      <c r="N127" s="115"/>
      <c r="O127" s="115"/>
    </row>
    <row r="128" spans="1:15">
      <c r="A128" s="295"/>
      <c r="B128" s="295"/>
      <c r="C128" s="295"/>
      <c r="D128" s="295"/>
      <c r="E128" s="752"/>
      <c r="F128" s="758"/>
      <c r="G128" s="758"/>
      <c r="H128" s="758"/>
      <c r="I128" s="115"/>
      <c r="J128" s="115"/>
      <c r="K128" s="115"/>
      <c r="L128" s="115"/>
      <c r="M128" s="115"/>
      <c r="N128" s="115"/>
      <c r="O128" s="115"/>
    </row>
    <row r="129" spans="1:15">
      <c r="A129" s="295"/>
      <c r="B129" s="295"/>
      <c r="C129" s="295"/>
      <c r="D129" s="295"/>
      <c r="E129" s="752"/>
      <c r="F129" s="758"/>
      <c r="G129" s="758"/>
      <c r="H129" s="758"/>
      <c r="I129" s="115"/>
      <c r="J129" s="115"/>
      <c r="K129" s="115"/>
      <c r="L129" s="115"/>
      <c r="M129" s="115"/>
      <c r="N129" s="115"/>
      <c r="O129" s="115"/>
    </row>
  </sheetData>
  <mergeCells count="121">
    <mergeCell ref="E125:H125"/>
    <mergeCell ref="E126:H126"/>
    <mergeCell ref="E127:H127"/>
    <mergeCell ref="E128:H128"/>
    <mergeCell ref="E129:H129"/>
    <mergeCell ref="E120:H120"/>
    <mergeCell ref="E121:H121"/>
    <mergeCell ref="E122:H122"/>
    <mergeCell ref="E123:H123"/>
    <mergeCell ref="E124:H124"/>
    <mergeCell ref="E115:H115"/>
    <mergeCell ref="E116:H116"/>
    <mergeCell ref="E117:H117"/>
    <mergeCell ref="E118:H118"/>
    <mergeCell ref="E119:H119"/>
    <mergeCell ref="E110:H110"/>
    <mergeCell ref="E111:H111"/>
    <mergeCell ref="E112:H112"/>
    <mergeCell ref="E113:H113"/>
    <mergeCell ref="E114:H114"/>
    <mergeCell ref="E105:H105"/>
    <mergeCell ref="E106:H106"/>
    <mergeCell ref="E107:H107"/>
    <mergeCell ref="E108:H108"/>
    <mergeCell ref="E109:H109"/>
    <mergeCell ref="A100:H100"/>
    <mergeCell ref="A101:H101"/>
    <mergeCell ref="E102:H102"/>
    <mergeCell ref="E103:H103"/>
    <mergeCell ref="E104:H104"/>
    <mergeCell ref="E14:H14"/>
    <mergeCell ref="A1:F1"/>
    <mergeCell ref="A3:D3"/>
    <mergeCell ref="A5:H5"/>
    <mergeCell ref="A6:H6"/>
    <mergeCell ref="E7:H7"/>
    <mergeCell ref="E8:H8"/>
    <mergeCell ref="E9:H9"/>
    <mergeCell ref="E10:H10"/>
    <mergeCell ref="E11:H11"/>
    <mergeCell ref="E12:H12"/>
    <mergeCell ref="E13:H13"/>
    <mergeCell ref="D2:G2"/>
    <mergeCell ref="E26:H26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39:H39"/>
    <mergeCell ref="E27:H27"/>
    <mergeCell ref="E28:H28"/>
    <mergeCell ref="E29:H29"/>
    <mergeCell ref="E30:H30"/>
    <mergeCell ref="E31:H31"/>
    <mergeCell ref="E32:H32"/>
    <mergeCell ref="A34:H34"/>
    <mergeCell ref="A35:H35"/>
    <mergeCell ref="E36:H36"/>
    <mergeCell ref="E37:H37"/>
    <mergeCell ref="E38:H38"/>
    <mergeCell ref="E40:H40"/>
    <mergeCell ref="E41:H41"/>
    <mergeCell ref="E42:H42"/>
    <mergeCell ref="E43:H43"/>
    <mergeCell ref="E45:H45"/>
    <mergeCell ref="E58:H58"/>
    <mergeCell ref="E59:H59"/>
    <mergeCell ref="E60:H60"/>
    <mergeCell ref="E48:H48"/>
    <mergeCell ref="E49:H49"/>
    <mergeCell ref="E50:H50"/>
    <mergeCell ref="E51:H51"/>
    <mergeCell ref="E52:H52"/>
    <mergeCell ref="E53:H53"/>
    <mergeCell ref="E44:H44"/>
    <mergeCell ref="E46:H46"/>
    <mergeCell ref="E54:H54"/>
    <mergeCell ref="E56:H56"/>
    <mergeCell ref="E57:H57"/>
    <mergeCell ref="E47:H47"/>
    <mergeCell ref="E55:H55"/>
    <mergeCell ref="E73:H73"/>
    <mergeCell ref="E61:H61"/>
    <mergeCell ref="E62:H62"/>
    <mergeCell ref="E63:H63"/>
    <mergeCell ref="E64:H64"/>
    <mergeCell ref="A68:H68"/>
    <mergeCell ref="A69:H69"/>
    <mergeCell ref="E70:H70"/>
    <mergeCell ref="E71:H71"/>
    <mergeCell ref="E72:H72"/>
    <mergeCell ref="E85:H85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96:H96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1"/>
  <sheetViews>
    <sheetView topLeftCell="A11" workbookViewId="0">
      <selection activeCell="V7" sqref="V7"/>
    </sheetView>
  </sheetViews>
  <sheetFormatPr defaultRowHeight="15"/>
  <sheetData>
    <row r="1" spans="1:15">
      <c r="A1" s="595"/>
      <c r="B1" s="595"/>
      <c r="C1" s="595"/>
      <c r="D1" s="595"/>
      <c r="E1" s="595"/>
      <c r="F1" s="595"/>
    </row>
    <row r="2" spans="1:15">
      <c r="D2" s="761" t="s">
        <v>573</v>
      </c>
      <c r="E2" s="761"/>
      <c r="F2" s="761"/>
      <c r="G2" s="762"/>
    </row>
    <row r="3" spans="1:15">
      <c r="A3" s="595" t="s">
        <v>612</v>
      </c>
      <c r="B3" s="595"/>
      <c r="C3" s="595"/>
      <c r="D3" s="595"/>
    </row>
    <row r="4" spans="1:15" ht="15.75" thickBot="1"/>
    <row r="5" spans="1:15" ht="16.5" thickBot="1">
      <c r="A5" s="596"/>
      <c r="B5" s="597"/>
      <c r="C5" s="597"/>
      <c r="D5" s="597"/>
      <c r="E5" s="597"/>
      <c r="F5" s="597"/>
      <c r="G5" s="597"/>
      <c r="H5" s="598"/>
      <c r="I5" s="53" t="s">
        <v>6</v>
      </c>
      <c r="J5" s="53" t="s">
        <v>6</v>
      </c>
      <c r="K5" s="53" t="s">
        <v>6</v>
      </c>
      <c r="L5" s="53" t="s">
        <v>6</v>
      </c>
      <c r="M5" s="53" t="s">
        <v>6</v>
      </c>
      <c r="N5" s="53" t="s">
        <v>6</v>
      </c>
      <c r="O5" s="53" t="s">
        <v>6</v>
      </c>
    </row>
    <row r="6" spans="1:15" ht="31.5" thickBot="1">
      <c r="A6" s="508"/>
      <c r="B6" s="580"/>
      <c r="C6" s="580"/>
      <c r="D6" s="580"/>
      <c r="E6" s="580"/>
      <c r="F6" s="580"/>
      <c r="G6" s="580"/>
      <c r="H6" s="581"/>
      <c r="I6" s="54" t="s">
        <v>7</v>
      </c>
      <c r="J6" s="54" t="s">
        <v>11</v>
      </c>
      <c r="K6" s="54" t="s">
        <v>11</v>
      </c>
      <c r="L6" s="286" t="s">
        <v>9</v>
      </c>
      <c r="M6" s="54" t="s">
        <v>11</v>
      </c>
      <c r="N6" s="54" t="s">
        <v>11</v>
      </c>
      <c r="O6" s="54" t="s">
        <v>11</v>
      </c>
    </row>
    <row r="7" spans="1:15" ht="25.5" thickBot="1">
      <c r="A7" s="232" t="s">
        <v>2</v>
      </c>
      <c r="B7" s="233" t="s">
        <v>3</v>
      </c>
      <c r="C7" s="234" t="s">
        <v>4</v>
      </c>
      <c r="D7" s="235"/>
      <c r="E7" s="599" t="s">
        <v>5</v>
      </c>
      <c r="F7" s="600"/>
      <c r="G7" s="600"/>
      <c r="H7" s="601"/>
      <c r="I7" s="55" t="s">
        <v>10</v>
      </c>
      <c r="J7" s="55" t="s">
        <v>12</v>
      </c>
      <c r="K7" s="55" t="s">
        <v>13</v>
      </c>
      <c r="L7" s="55" t="s">
        <v>13</v>
      </c>
      <c r="M7" s="56" t="s">
        <v>459</v>
      </c>
      <c r="N7" s="55" t="s">
        <v>460</v>
      </c>
      <c r="O7" s="55" t="s">
        <v>578</v>
      </c>
    </row>
    <row r="8" spans="1:15">
      <c r="A8" s="4"/>
      <c r="B8" s="4" t="s">
        <v>520</v>
      </c>
      <c r="C8" s="4"/>
      <c r="D8" s="2"/>
      <c r="E8" s="602" t="s">
        <v>521</v>
      </c>
      <c r="F8" s="603"/>
      <c r="G8" s="603"/>
      <c r="H8" s="604"/>
      <c r="I8" s="61"/>
      <c r="J8" s="61"/>
      <c r="K8" s="61"/>
      <c r="L8" s="61"/>
      <c r="M8" s="61"/>
      <c r="N8" s="61"/>
      <c r="O8" s="61"/>
    </row>
    <row r="9" spans="1:15">
      <c r="A9" s="3"/>
      <c r="B9" s="3"/>
      <c r="C9" s="7" t="s">
        <v>522</v>
      </c>
      <c r="D9" s="3" t="s">
        <v>32</v>
      </c>
      <c r="E9" s="564" t="s">
        <v>523</v>
      </c>
      <c r="F9" s="565"/>
      <c r="G9" s="565"/>
      <c r="H9" s="566"/>
      <c r="I9" s="45">
        <v>200000</v>
      </c>
      <c r="J9" s="45"/>
      <c r="K9" s="45"/>
      <c r="L9" s="45">
        <v>0</v>
      </c>
      <c r="M9" s="45"/>
      <c r="N9" s="45"/>
      <c r="O9" s="45"/>
    </row>
    <row r="10" spans="1:15">
      <c r="A10" s="3"/>
      <c r="B10" s="7"/>
      <c r="C10" s="3"/>
      <c r="D10" s="3"/>
      <c r="E10" s="564" t="s">
        <v>529</v>
      </c>
      <c r="F10" s="565"/>
      <c r="G10" s="565"/>
      <c r="H10" s="566"/>
      <c r="I10" s="45">
        <v>10000</v>
      </c>
      <c r="J10" s="45">
        <v>39000</v>
      </c>
      <c r="K10" s="45"/>
      <c r="L10" s="46">
        <v>10000</v>
      </c>
      <c r="M10" s="46"/>
      <c r="N10" s="46"/>
      <c r="O10" s="46"/>
    </row>
    <row r="11" spans="1:15">
      <c r="A11" s="3"/>
      <c r="B11" s="7"/>
      <c r="C11" s="3"/>
      <c r="D11" s="3"/>
      <c r="E11" s="489" t="s">
        <v>528</v>
      </c>
      <c r="F11" s="518"/>
      <c r="G11" s="518"/>
      <c r="H11" s="519"/>
      <c r="I11" s="45"/>
      <c r="J11" s="45">
        <v>7000</v>
      </c>
      <c r="K11" s="45"/>
      <c r="L11" s="46">
        <v>0</v>
      </c>
      <c r="M11" s="46"/>
      <c r="N11" s="46"/>
      <c r="O11" s="46"/>
    </row>
    <row r="12" spans="1:15">
      <c r="A12" s="3"/>
      <c r="B12" s="7"/>
      <c r="C12" s="3"/>
      <c r="D12" s="3"/>
      <c r="E12" s="489" t="s">
        <v>579</v>
      </c>
      <c r="F12" s="515"/>
      <c r="G12" s="515"/>
      <c r="H12" s="516"/>
      <c r="I12" s="45"/>
      <c r="J12" s="45"/>
      <c r="K12" s="45"/>
      <c r="L12" s="46">
        <v>7000</v>
      </c>
      <c r="M12" s="46"/>
      <c r="N12" s="46"/>
      <c r="O12" s="46"/>
    </row>
    <row r="13" spans="1:15">
      <c r="A13" s="3"/>
      <c r="B13" s="7"/>
      <c r="C13" s="3"/>
      <c r="D13" s="3"/>
      <c r="E13" s="489" t="s">
        <v>582</v>
      </c>
      <c r="F13" s="518"/>
      <c r="G13" s="518"/>
      <c r="H13" s="519"/>
      <c r="I13" s="45"/>
      <c r="J13" s="45"/>
      <c r="K13" s="45"/>
      <c r="L13" s="46">
        <v>4000</v>
      </c>
      <c r="M13" s="46"/>
      <c r="N13" s="46"/>
      <c r="O13" s="46"/>
    </row>
    <row r="14" spans="1:15">
      <c r="A14" s="3"/>
      <c r="B14" s="3"/>
      <c r="C14" s="3"/>
      <c r="D14" s="3"/>
      <c r="E14" s="727" t="s">
        <v>524</v>
      </c>
      <c r="F14" s="728"/>
      <c r="G14" s="728"/>
      <c r="H14" s="729"/>
      <c r="I14" s="46">
        <v>210000</v>
      </c>
      <c r="J14" s="46">
        <v>46000</v>
      </c>
      <c r="K14" s="46"/>
      <c r="L14" s="46">
        <f>SUM(L10:L13)</f>
        <v>21000</v>
      </c>
      <c r="M14" s="46">
        <v>0</v>
      </c>
      <c r="N14" s="46">
        <v>0</v>
      </c>
      <c r="O14" s="46">
        <v>0</v>
      </c>
    </row>
    <row r="15" spans="1:15">
      <c r="A15" s="3"/>
      <c r="B15" s="3"/>
      <c r="C15" s="3"/>
      <c r="D15" s="3"/>
      <c r="E15" s="564"/>
      <c r="F15" s="565"/>
      <c r="G15" s="565"/>
      <c r="H15" s="566"/>
      <c r="I15" s="45"/>
      <c r="J15" s="45"/>
      <c r="K15" s="45"/>
      <c r="L15" s="45"/>
      <c r="M15" s="45"/>
      <c r="N15" s="45"/>
      <c r="O15" s="45"/>
    </row>
    <row r="16" spans="1:15">
      <c r="A16" s="3"/>
      <c r="B16" s="7" t="s">
        <v>525</v>
      </c>
      <c r="C16" s="7"/>
      <c r="D16" s="7"/>
      <c r="E16" s="492" t="s">
        <v>526</v>
      </c>
      <c r="F16" s="520"/>
      <c r="G16" s="520"/>
      <c r="H16" s="521"/>
      <c r="I16" s="46"/>
      <c r="J16" s="45"/>
      <c r="K16" s="45"/>
      <c r="L16" s="45"/>
      <c r="M16" s="45"/>
      <c r="N16" s="45"/>
      <c r="O16" s="45"/>
    </row>
    <row r="17" spans="1:15">
      <c r="A17" s="7"/>
      <c r="B17" s="3"/>
      <c r="C17" s="7"/>
      <c r="D17" s="3"/>
      <c r="E17" s="564" t="s">
        <v>581</v>
      </c>
      <c r="F17" s="743"/>
      <c r="G17" s="743"/>
      <c r="H17" s="744"/>
      <c r="I17" s="45">
        <v>27779</v>
      </c>
      <c r="J17" s="45"/>
      <c r="K17" s="45"/>
      <c r="L17" s="45"/>
      <c r="M17" s="45"/>
      <c r="N17" s="45"/>
      <c r="O17" s="45"/>
    </row>
    <row r="18" spans="1:15">
      <c r="A18" s="35"/>
      <c r="B18" s="31"/>
      <c r="C18" s="35"/>
      <c r="D18" s="31"/>
      <c r="E18" s="489" t="s">
        <v>530</v>
      </c>
      <c r="F18" s="518"/>
      <c r="G18" s="518"/>
      <c r="H18" s="519"/>
      <c r="I18" s="43"/>
      <c r="J18" s="43">
        <v>1478</v>
      </c>
      <c r="K18" s="43"/>
      <c r="L18" s="43"/>
      <c r="M18" s="43"/>
      <c r="N18" s="43"/>
      <c r="O18" s="43"/>
    </row>
    <row r="19" spans="1:15">
      <c r="A19" s="35"/>
      <c r="B19" s="31"/>
      <c r="C19" s="35"/>
      <c r="D19" s="31"/>
      <c r="E19" s="489" t="s">
        <v>583</v>
      </c>
      <c r="F19" s="518"/>
      <c r="G19" s="518"/>
      <c r="H19" s="519"/>
      <c r="I19" s="43"/>
      <c r="J19" s="43"/>
      <c r="K19" s="43"/>
      <c r="L19" s="43">
        <v>30000</v>
      </c>
      <c r="M19" s="43"/>
      <c r="N19" s="43"/>
      <c r="O19" s="43"/>
    </row>
    <row r="20" spans="1:15">
      <c r="A20" s="35"/>
      <c r="B20" s="35" t="s">
        <v>531</v>
      </c>
      <c r="C20" s="35"/>
      <c r="D20" s="31"/>
      <c r="E20" s="489" t="s">
        <v>584</v>
      </c>
      <c r="F20" s="518"/>
      <c r="G20" s="518"/>
      <c r="H20" s="519"/>
      <c r="I20" s="43"/>
      <c r="J20" s="43"/>
      <c r="K20" s="43"/>
      <c r="L20" s="43">
        <v>19000</v>
      </c>
      <c r="M20" s="43"/>
      <c r="N20" s="43"/>
      <c r="O20" s="43"/>
    </row>
    <row r="21" spans="1:15">
      <c r="A21" s="35"/>
      <c r="B21" s="31"/>
      <c r="C21" s="35"/>
      <c r="D21" s="31"/>
      <c r="E21" s="489" t="s">
        <v>580</v>
      </c>
      <c r="F21" s="518"/>
      <c r="G21" s="518"/>
      <c r="H21" s="519"/>
      <c r="I21" s="43"/>
      <c r="J21" s="43"/>
      <c r="K21" s="43"/>
      <c r="L21" s="43">
        <v>1745</v>
      </c>
      <c r="M21" s="43"/>
      <c r="N21" s="43"/>
      <c r="O21" s="43"/>
    </row>
    <row r="22" spans="1:15">
      <c r="A22" s="35"/>
      <c r="B22" s="35"/>
      <c r="C22" s="35"/>
      <c r="D22" s="31"/>
      <c r="E22" s="492"/>
      <c r="F22" s="545"/>
      <c r="G22" s="545"/>
      <c r="H22" s="546"/>
      <c r="I22" s="43"/>
      <c r="J22" s="43">
        <v>123258</v>
      </c>
      <c r="K22" s="43"/>
      <c r="L22" s="44"/>
      <c r="M22" s="43"/>
      <c r="N22" s="43"/>
      <c r="O22" s="43"/>
    </row>
    <row r="23" spans="1:15">
      <c r="A23" s="35"/>
      <c r="B23" s="35"/>
      <c r="C23" s="35"/>
      <c r="D23" s="31"/>
      <c r="E23" s="567" t="s">
        <v>527</v>
      </c>
      <c r="F23" s="745"/>
      <c r="G23" s="745"/>
      <c r="H23" s="746"/>
      <c r="I23" s="44">
        <v>27779</v>
      </c>
      <c r="J23" s="44">
        <v>124736</v>
      </c>
      <c r="K23" s="44">
        <v>0</v>
      </c>
      <c r="L23" s="44">
        <f>SUM(L15:L22)</f>
        <v>50745</v>
      </c>
      <c r="M23" s="44">
        <v>0</v>
      </c>
      <c r="N23" s="44">
        <v>0</v>
      </c>
      <c r="O23" s="44">
        <v>0</v>
      </c>
    </row>
    <row r="24" spans="1:15">
      <c r="A24" s="31"/>
      <c r="B24" s="35"/>
      <c r="C24" s="31"/>
      <c r="D24" s="31"/>
      <c r="E24" s="567"/>
      <c r="F24" s="745"/>
      <c r="G24" s="745"/>
      <c r="H24" s="746"/>
      <c r="I24" s="44"/>
      <c r="J24" s="44"/>
      <c r="K24" s="44"/>
      <c r="L24" s="44"/>
      <c r="M24" s="44"/>
      <c r="N24" s="44"/>
      <c r="O24" s="44"/>
    </row>
    <row r="25" spans="1:15">
      <c r="A25" s="3"/>
      <c r="B25" s="3"/>
      <c r="C25" s="3"/>
      <c r="D25" s="3"/>
      <c r="E25" s="489"/>
      <c r="F25" s="515"/>
      <c r="G25" s="515"/>
      <c r="H25" s="516"/>
      <c r="I25" s="45"/>
      <c r="J25" s="45"/>
      <c r="K25" s="45"/>
      <c r="L25" s="45"/>
      <c r="M25" s="45"/>
      <c r="N25" s="45"/>
      <c r="O25" s="45"/>
    </row>
    <row r="26" spans="1:15">
      <c r="A26" s="3"/>
      <c r="B26" s="3"/>
      <c r="C26" s="3"/>
      <c r="D26" s="3"/>
      <c r="E26" s="489"/>
      <c r="F26" s="515"/>
      <c r="G26" s="515"/>
      <c r="H26" s="516"/>
      <c r="I26" s="45"/>
      <c r="J26" s="45"/>
      <c r="K26" s="45"/>
      <c r="L26" s="45"/>
      <c r="M26" s="45"/>
      <c r="N26" s="45"/>
      <c r="O26" s="45"/>
    </row>
    <row r="27" spans="1:15">
      <c r="A27" s="3"/>
      <c r="B27" s="3"/>
      <c r="C27" s="3"/>
      <c r="D27" s="3"/>
      <c r="E27" s="489"/>
      <c r="F27" s="515"/>
      <c r="G27" s="515"/>
      <c r="H27" s="516"/>
      <c r="I27" s="45"/>
      <c r="J27" s="45"/>
      <c r="K27" s="45"/>
      <c r="L27" s="45"/>
      <c r="M27" s="45"/>
      <c r="N27" s="45"/>
      <c r="O27" s="45"/>
    </row>
    <row r="28" spans="1:15">
      <c r="A28" s="3"/>
      <c r="B28" s="3"/>
      <c r="C28" s="3"/>
      <c r="D28" s="3"/>
      <c r="E28" s="489"/>
      <c r="F28" s="515"/>
      <c r="G28" s="515"/>
      <c r="H28" s="516"/>
      <c r="I28" s="45"/>
      <c r="J28" s="45"/>
      <c r="K28" s="45"/>
      <c r="L28" s="45"/>
      <c r="M28" s="45"/>
      <c r="N28" s="45"/>
      <c r="O28" s="45"/>
    </row>
    <row r="29" spans="1:15">
      <c r="A29" s="3"/>
      <c r="B29" s="3"/>
      <c r="C29" s="3"/>
      <c r="D29" s="3"/>
      <c r="E29" s="489"/>
      <c r="F29" s="515"/>
      <c r="G29" s="515"/>
      <c r="H29" s="516"/>
      <c r="I29" s="45"/>
      <c r="J29" s="45"/>
      <c r="K29" s="45"/>
      <c r="L29" s="45"/>
      <c r="M29" s="45"/>
      <c r="N29" s="45"/>
      <c r="O29" s="45"/>
    </row>
    <row r="30" spans="1:15">
      <c r="A30" s="3"/>
      <c r="B30" s="3"/>
      <c r="C30" s="3"/>
      <c r="D30" s="3"/>
      <c r="E30" s="489"/>
      <c r="F30" s="515"/>
      <c r="G30" s="515"/>
      <c r="H30" s="516"/>
      <c r="I30" s="45"/>
      <c r="J30" s="45"/>
      <c r="K30" s="45"/>
      <c r="L30" s="45"/>
      <c r="M30" s="45"/>
      <c r="N30" s="45"/>
      <c r="O30" s="45"/>
    </row>
    <row r="31" spans="1:15">
      <c r="A31" s="3"/>
      <c r="B31" s="7"/>
      <c r="C31" s="3"/>
      <c r="D31" s="3"/>
      <c r="E31" s="492"/>
      <c r="F31" s="520"/>
      <c r="G31" s="520"/>
      <c r="H31" s="521"/>
      <c r="I31" s="46"/>
      <c r="J31" s="46"/>
      <c r="K31" s="46"/>
      <c r="L31" s="46"/>
      <c r="M31" s="46"/>
      <c r="N31" s="45"/>
      <c r="O31" s="45"/>
    </row>
    <row r="32" spans="1:15">
      <c r="A32" s="3"/>
      <c r="B32" s="3"/>
      <c r="C32" s="7"/>
      <c r="D32" s="7"/>
      <c r="E32" s="492"/>
      <c r="F32" s="520"/>
      <c r="G32" s="520"/>
      <c r="H32" s="521"/>
      <c r="I32" s="46"/>
      <c r="J32" s="46"/>
      <c r="K32" s="46"/>
      <c r="L32" s="46"/>
      <c r="M32" s="46"/>
      <c r="N32" s="45"/>
      <c r="O32" s="45"/>
    </row>
    <row r="33" spans="1:15">
      <c r="A33" s="3"/>
      <c r="B33" s="3"/>
      <c r="C33" s="3"/>
      <c r="D33" s="3"/>
      <c r="E33" s="489"/>
      <c r="F33" s="515"/>
      <c r="G33" s="515"/>
      <c r="H33" s="516"/>
      <c r="I33" s="45"/>
      <c r="J33" s="45"/>
      <c r="K33" s="45"/>
      <c r="L33" s="45"/>
      <c r="M33" s="45"/>
      <c r="N33" s="45"/>
      <c r="O33" s="45"/>
    </row>
    <row r="34" spans="1:15">
      <c r="A34" s="3"/>
      <c r="B34" s="3"/>
      <c r="C34" s="3"/>
      <c r="D34" s="3"/>
      <c r="E34" s="489"/>
      <c r="F34" s="515"/>
      <c r="G34" s="515"/>
      <c r="H34" s="516"/>
      <c r="I34" s="45"/>
      <c r="J34" s="45"/>
      <c r="K34" s="45"/>
      <c r="L34" s="45"/>
      <c r="M34" s="45"/>
      <c r="N34" s="45"/>
      <c r="O34" s="45"/>
    </row>
    <row r="35" spans="1:15">
      <c r="A35" s="7"/>
      <c r="B35" s="3"/>
      <c r="C35" s="7"/>
      <c r="D35" s="3"/>
      <c r="E35" s="489"/>
      <c r="F35" s="578"/>
      <c r="G35" s="578"/>
      <c r="H35" s="579"/>
      <c r="I35" s="45"/>
      <c r="J35" s="45"/>
      <c r="K35" s="45"/>
      <c r="L35" s="45"/>
      <c r="M35" s="45"/>
      <c r="N35" s="45"/>
      <c r="O35" s="45"/>
    </row>
    <row r="36" spans="1:15">
      <c r="A36" s="7"/>
      <c r="B36" s="3"/>
      <c r="C36" s="7"/>
      <c r="D36" s="3"/>
      <c r="E36" s="489"/>
      <c r="F36" s="578"/>
      <c r="G36" s="578"/>
      <c r="H36" s="579"/>
      <c r="I36" s="45"/>
      <c r="J36" s="45"/>
      <c r="K36" s="45"/>
      <c r="L36" s="45"/>
      <c r="M36" s="45"/>
      <c r="N36" s="45"/>
      <c r="O36" s="45"/>
    </row>
    <row r="37" spans="1:15">
      <c r="A37" s="3"/>
      <c r="B37" s="3"/>
      <c r="C37" s="7"/>
      <c r="D37" s="7"/>
      <c r="E37" s="492"/>
      <c r="F37" s="520"/>
      <c r="G37" s="520"/>
      <c r="H37" s="521"/>
      <c r="I37" s="46"/>
      <c r="J37" s="46"/>
      <c r="K37" s="46"/>
      <c r="L37" s="46"/>
      <c r="M37" s="46"/>
      <c r="N37" s="45"/>
      <c r="O37" s="45"/>
    </row>
    <row r="38" spans="1:15">
      <c r="A38" s="3"/>
      <c r="B38" s="3"/>
      <c r="C38" s="3"/>
      <c r="D38" s="3"/>
      <c r="E38" s="489"/>
      <c r="F38" s="515"/>
      <c r="G38" s="515"/>
      <c r="H38" s="516"/>
      <c r="I38" s="45"/>
      <c r="J38" s="45"/>
      <c r="K38" s="45"/>
      <c r="L38" s="45"/>
      <c r="M38" s="45"/>
      <c r="N38" s="45"/>
      <c r="O38" s="45"/>
    </row>
    <row r="39" spans="1:15" ht="15.75" thickBot="1">
      <c r="A39" s="244"/>
      <c r="B39" s="11"/>
      <c r="C39" s="244"/>
      <c r="D39" s="11"/>
      <c r="E39" s="501"/>
      <c r="F39" s="759"/>
      <c r="G39" s="759"/>
      <c r="H39" s="760"/>
      <c r="I39" s="79"/>
      <c r="J39" s="79"/>
      <c r="K39" s="79"/>
      <c r="L39" s="79"/>
      <c r="M39" s="79"/>
      <c r="N39" s="79"/>
      <c r="O39" s="79"/>
    </row>
    <row r="40" spans="1:15" s="16" customFormat="1">
      <c r="A40" s="308"/>
      <c r="B40" s="308"/>
      <c r="C40" s="308"/>
      <c r="D40" s="308"/>
      <c r="E40" s="574"/>
      <c r="F40" s="593"/>
      <c r="G40" s="593"/>
      <c r="H40" s="593"/>
      <c r="I40" s="97"/>
      <c r="J40" s="97"/>
      <c r="K40" s="97"/>
      <c r="L40" s="97"/>
      <c r="M40" s="97"/>
      <c r="N40" s="97"/>
      <c r="O40" s="97"/>
    </row>
    <row r="41" spans="1:15" s="16" customFormat="1">
      <c r="A41" s="308"/>
      <c r="B41" s="308"/>
      <c r="C41" s="308"/>
      <c r="D41" s="308"/>
      <c r="E41" s="574"/>
      <c r="F41" s="593"/>
      <c r="G41" s="593"/>
      <c r="H41" s="593"/>
      <c r="I41" s="97"/>
      <c r="J41" s="97"/>
      <c r="K41" s="97"/>
      <c r="L41" s="97"/>
      <c r="M41" s="97"/>
      <c r="N41" s="97"/>
      <c r="O41" s="97"/>
    </row>
  </sheetData>
  <mergeCells count="40">
    <mergeCell ref="E17:H17"/>
    <mergeCell ref="E11:H11"/>
    <mergeCell ref="A1:F1"/>
    <mergeCell ref="A3:D3"/>
    <mergeCell ref="A5:H5"/>
    <mergeCell ref="A6:H6"/>
    <mergeCell ref="E7:H7"/>
    <mergeCell ref="E8:H8"/>
    <mergeCell ref="E9:H9"/>
    <mergeCell ref="E10:H10"/>
    <mergeCell ref="E14:H14"/>
    <mergeCell ref="E15:H15"/>
    <mergeCell ref="E16:H16"/>
    <mergeCell ref="D2:G2"/>
    <mergeCell ref="E12:H12"/>
    <mergeCell ref="E13:H13"/>
    <mergeCell ref="E39:H39"/>
    <mergeCell ref="E40:H40"/>
    <mergeCell ref="E41:H41"/>
    <mergeCell ref="E30:H30"/>
    <mergeCell ref="E31:H31"/>
    <mergeCell ref="E32:H32"/>
    <mergeCell ref="E33:H33"/>
    <mergeCell ref="E34:H34"/>
    <mergeCell ref="E35:H35"/>
    <mergeCell ref="E18:H18"/>
    <mergeCell ref="E22:H22"/>
    <mergeCell ref="E36:H36"/>
    <mergeCell ref="E37:H37"/>
    <mergeCell ref="E38:H38"/>
    <mergeCell ref="E24:H24"/>
    <mergeCell ref="E25:H25"/>
    <mergeCell ref="E26:H26"/>
    <mergeCell ref="E27:H27"/>
    <mergeCell ref="E28:H28"/>
    <mergeCell ref="E29:H29"/>
    <mergeCell ref="E21:H21"/>
    <mergeCell ref="E19:H19"/>
    <mergeCell ref="E20:H20"/>
    <mergeCell ref="E23:H2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O32"/>
  <sheetViews>
    <sheetView tabSelected="1" workbookViewId="0">
      <selection activeCell="R14" sqref="R14"/>
    </sheetView>
  </sheetViews>
  <sheetFormatPr defaultRowHeight="15"/>
  <sheetData>
    <row r="3" spans="1:12" ht="18.75">
      <c r="D3" s="608" t="s">
        <v>624</v>
      </c>
      <c r="E3" s="608"/>
      <c r="F3" s="608"/>
      <c r="G3" s="766"/>
    </row>
    <row r="4" spans="1:12" ht="15.75" thickBot="1"/>
    <row r="5" spans="1:12" ht="15.75" thickBot="1">
      <c r="A5" s="331"/>
      <c r="B5" s="177"/>
      <c r="C5" s="177"/>
      <c r="D5" s="333"/>
      <c r="E5" s="177"/>
      <c r="F5" s="177"/>
      <c r="G5" s="177"/>
      <c r="H5" s="177"/>
      <c r="I5" s="331"/>
      <c r="J5" s="332" t="s">
        <v>6</v>
      </c>
      <c r="K5" s="177"/>
      <c r="L5" s="333"/>
    </row>
    <row r="6" spans="1:12">
      <c r="A6" s="327"/>
      <c r="B6" s="16"/>
      <c r="C6" s="16"/>
      <c r="D6" s="328"/>
      <c r="E6" s="16"/>
      <c r="F6" s="16"/>
      <c r="G6" s="16"/>
      <c r="H6" s="16"/>
      <c r="I6" s="325"/>
      <c r="J6" s="193"/>
      <c r="K6" s="193"/>
      <c r="L6" s="326"/>
    </row>
    <row r="7" spans="1:12" ht="15.75">
      <c r="A7" s="327"/>
      <c r="B7" s="768" t="s">
        <v>567</v>
      </c>
      <c r="C7" s="768"/>
      <c r="D7" s="772"/>
      <c r="E7" s="324"/>
      <c r="F7" s="324"/>
      <c r="G7" s="324"/>
      <c r="H7" s="336"/>
      <c r="I7" s="767">
        <v>1380826</v>
      </c>
      <c r="J7" s="768"/>
      <c r="K7" s="16"/>
      <c r="L7" s="328"/>
    </row>
    <row r="8" spans="1:12" ht="16.5" thickBot="1">
      <c r="A8" s="327"/>
      <c r="B8" s="768" t="s">
        <v>564</v>
      </c>
      <c r="C8" s="768"/>
      <c r="D8" s="772"/>
      <c r="E8" s="16"/>
      <c r="F8" s="16"/>
      <c r="G8" s="16"/>
      <c r="H8" s="334"/>
      <c r="I8" s="463"/>
      <c r="J8" s="462">
        <v>800125</v>
      </c>
      <c r="K8" s="178"/>
      <c r="L8" s="330"/>
    </row>
    <row r="9" spans="1:12" ht="16.5" thickBot="1">
      <c r="A9" s="331"/>
      <c r="B9" s="773" t="s">
        <v>566</v>
      </c>
      <c r="C9" s="773"/>
      <c r="D9" s="774"/>
      <c r="E9" s="177"/>
      <c r="F9" s="177"/>
      <c r="G9" s="177"/>
      <c r="H9" s="337"/>
      <c r="I9" s="463"/>
      <c r="J9" s="462">
        <f>I7-J8</f>
        <v>580701</v>
      </c>
      <c r="K9" s="178"/>
      <c r="L9" s="330"/>
    </row>
    <row r="10" spans="1:12">
      <c r="A10" s="327"/>
      <c r="B10" s="16"/>
      <c r="C10" s="16"/>
      <c r="D10" s="328"/>
      <c r="E10" s="16"/>
      <c r="F10" s="16"/>
      <c r="G10" s="16"/>
      <c r="H10" s="16"/>
      <c r="I10" s="327"/>
      <c r="J10" s="16"/>
      <c r="K10" s="16"/>
      <c r="L10" s="328"/>
    </row>
    <row r="11" spans="1:12" ht="15.75">
      <c r="A11" s="327"/>
      <c r="B11" s="768" t="s">
        <v>568</v>
      </c>
      <c r="C11" s="768"/>
      <c r="D11" s="772"/>
      <c r="E11" s="16"/>
      <c r="F11" s="16"/>
      <c r="G11" s="16"/>
      <c r="H11" s="16"/>
      <c r="I11" s="342"/>
      <c r="J11" s="335">
        <v>0</v>
      </c>
      <c r="K11" s="16"/>
      <c r="L11" s="328"/>
    </row>
    <row r="12" spans="1:12" ht="16.5" thickBot="1">
      <c r="A12" s="327"/>
      <c r="B12" s="768" t="s">
        <v>565</v>
      </c>
      <c r="C12" s="768"/>
      <c r="D12" s="772"/>
      <c r="E12" s="16"/>
      <c r="F12" s="16"/>
      <c r="G12" s="16"/>
      <c r="H12" s="16"/>
      <c r="I12" s="342"/>
      <c r="J12" s="335">
        <v>34828</v>
      </c>
      <c r="K12" s="16"/>
      <c r="L12" s="328"/>
    </row>
    <row r="13" spans="1:12" ht="16.5" thickBot="1">
      <c r="A13" s="331"/>
      <c r="B13" s="773" t="s">
        <v>566</v>
      </c>
      <c r="C13" s="773"/>
      <c r="D13" s="774"/>
      <c r="E13" s="177"/>
      <c r="F13" s="177"/>
      <c r="G13" s="177"/>
      <c r="H13" s="177"/>
      <c r="I13" s="343"/>
      <c r="J13" s="338">
        <v>-34828</v>
      </c>
      <c r="K13" s="177"/>
      <c r="L13" s="333"/>
    </row>
    <row r="14" spans="1:12" ht="16.5" customHeight="1">
      <c r="A14" s="325"/>
      <c r="B14" s="769"/>
      <c r="C14" s="769"/>
      <c r="D14" s="326"/>
      <c r="E14" s="193"/>
      <c r="F14" s="193"/>
      <c r="G14" s="193"/>
      <c r="H14" s="193"/>
      <c r="I14" s="770"/>
      <c r="J14" s="771"/>
      <c r="K14" s="193"/>
      <c r="L14" s="326"/>
    </row>
    <row r="15" spans="1:12">
      <c r="A15" s="339"/>
      <c r="B15" s="340"/>
      <c r="C15" s="340"/>
      <c r="D15" s="341"/>
      <c r="E15" s="340"/>
      <c r="F15" s="340"/>
      <c r="G15" s="340"/>
      <c r="H15" s="340"/>
      <c r="I15" s="339"/>
      <c r="J15" s="340"/>
      <c r="K15" s="340"/>
      <c r="L15" s="341"/>
    </row>
    <row r="16" spans="1:12">
      <c r="A16" s="327"/>
      <c r="B16" s="719" t="s">
        <v>569</v>
      </c>
      <c r="C16" s="719"/>
      <c r="D16" s="765"/>
      <c r="E16" s="16"/>
      <c r="F16" s="16"/>
      <c r="G16" s="16"/>
      <c r="H16" s="16"/>
      <c r="I16" s="327"/>
      <c r="J16" s="320">
        <v>0</v>
      </c>
      <c r="K16" s="16"/>
      <c r="L16" s="328"/>
    </row>
    <row r="17" spans="1:15" ht="15.75" thickBot="1">
      <c r="A17" s="327"/>
      <c r="B17" s="719" t="s">
        <v>570</v>
      </c>
      <c r="C17" s="719"/>
      <c r="D17" s="765"/>
      <c r="E17" s="16"/>
      <c r="F17" s="16"/>
      <c r="G17" s="16"/>
      <c r="H17" s="16"/>
      <c r="I17" s="327"/>
      <c r="J17" s="321">
        <v>91110</v>
      </c>
      <c r="K17" s="16"/>
      <c r="L17" s="328"/>
    </row>
    <row r="18" spans="1:15" ht="15.75" thickBot="1">
      <c r="A18" s="331"/>
      <c r="B18" s="708" t="s">
        <v>566</v>
      </c>
      <c r="C18" s="708"/>
      <c r="D18" s="333"/>
      <c r="E18" s="177"/>
      <c r="F18" s="177"/>
      <c r="G18" s="177"/>
      <c r="H18" s="177"/>
      <c r="I18" s="331"/>
      <c r="J18" s="344">
        <v>-91110</v>
      </c>
      <c r="K18" s="177"/>
      <c r="L18" s="333"/>
    </row>
    <row r="19" spans="1:15">
      <c r="A19" s="325"/>
      <c r="B19" s="193"/>
      <c r="C19" s="193"/>
      <c r="D19" s="326"/>
      <c r="E19" s="193"/>
      <c r="F19" s="193"/>
      <c r="G19" s="193"/>
      <c r="H19" s="193"/>
      <c r="I19" s="325"/>
      <c r="J19" s="193"/>
      <c r="K19" s="193"/>
      <c r="L19" s="326"/>
    </row>
    <row r="20" spans="1:15">
      <c r="A20" s="327"/>
      <c r="B20" s="719" t="s">
        <v>571</v>
      </c>
      <c r="C20" s="719"/>
      <c r="D20" s="765"/>
      <c r="E20" s="16"/>
      <c r="F20" s="16"/>
      <c r="G20" s="16"/>
      <c r="H20" s="16"/>
      <c r="I20" s="327"/>
      <c r="J20" s="321">
        <v>454763</v>
      </c>
      <c r="K20" s="16"/>
      <c r="L20" s="328"/>
    </row>
    <row r="21" spans="1:15" ht="15.75" thickBot="1">
      <c r="A21" s="327"/>
      <c r="B21" s="719"/>
      <c r="C21" s="719"/>
      <c r="D21" s="765"/>
      <c r="E21" s="16"/>
      <c r="F21" s="16"/>
      <c r="G21" s="16"/>
      <c r="H21" s="16"/>
      <c r="I21" s="327"/>
      <c r="J21" s="321"/>
      <c r="K21" s="16"/>
      <c r="L21" s="328"/>
    </row>
    <row r="22" spans="1:15">
      <c r="A22" s="325"/>
      <c r="B22" s="193"/>
      <c r="C22" s="193"/>
      <c r="D22" s="326"/>
      <c r="E22" s="193"/>
      <c r="F22" s="193"/>
      <c r="G22" s="193"/>
      <c r="H22" s="193"/>
      <c r="I22" s="325"/>
      <c r="J22" s="193"/>
      <c r="K22" s="193"/>
      <c r="L22" s="326"/>
    </row>
    <row r="23" spans="1:15" ht="15.75" thickBot="1">
      <c r="A23" s="329"/>
      <c r="B23" s="763" t="s">
        <v>623</v>
      </c>
      <c r="C23" s="763"/>
      <c r="D23" s="764"/>
      <c r="E23" s="178"/>
      <c r="F23" s="178"/>
      <c r="G23" s="178"/>
      <c r="H23" s="178"/>
      <c r="I23" s="329"/>
      <c r="J23" s="345">
        <v>0</v>
      </c>
      <c r="K23" s="178"/>
      <c r="L23" s="330"/>
    </row>
    <row r="28" spans="1:15">
      <c r="A28" s="346"/>
      <c r="B28" s="346"/>
      <c r="C28" s="346"/>
      <c r="D28" s="346"/>
      <c r="E28" s="346"/>
      <c r="F28" s="321"/>
      <c r="G28" s="321"/>
      <c r="H28" s="321"/>
      <c r="I28" s="322"/>
      <c r="J28" s="322"/>
      <c r="K28" s="16"/>
      <c r="L28" s="16"/>
      <c r="M28" s="322"/>
      <c r="N28" s="16"/>
      <c r="O28" s="16"/>
    </row>
    <row r="29" spans="1:15">
      <c r="A29" s="347"/>
      <c r="B29" s="347"/>
      <c r="C29" s="347"/>
      <c r="D29" s="347"/>
      <c r="E29" s="347"/>
      <c r="F29" s="321"/>
      <c r="G29" s="321"/>
      <c r="H29" s="321"/>
      <c r="I29" s="321"/>
      <c r="J29" s="321"/>
      <c r="K29" s="16"/>
      <c r="L29" s="16"/>
      <c r="M29" s="321"/>
      <c r="N29" s="16"/>
      <c r="O29" s="16"/>
    </row>
    <row r="30" spans="1:15">
      <c r="A30" s="347"/>
      <c r="B30" s="347"/>
      <c r="C30" s="347"/>
      <c r="D30" s="347"/>
      <c r="E30" s="347"/>
      <c r="F30" s="321"/>
      <c r="G30" s="321"/>
      <c r="H30" s="321"/>
      <c r="I30" s="322"/>
      <c r="J30" s="322"/>
      <c r="K30" s="322"/>
      <c r="L30" s="16"/>
      <c r="M30" s="322"/>
      <c r="N30" s="322"/>
      <c r="O30" s="16"/>
    </row>
    <row r="31" spans="1: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16">
    <mergeCell ref="D3:G3"/>
    <mergeCell ref="I7:J7"/>
    <mergeCell ref="B14:C14"/>
    <mergeCell ref="I14:J14"/>
    <mergeCell ref="B8:D8"/>
    <mergeCell ref="B12:D12"/>
    <mergeCell ref="B7:D7"/>
    <mergeCell ref="B9:D9"/>
    <mergeCell ref="B11:D11"/>
    <mergeCell ref="B13:D13"/>
    <mergeCell ref="B23:D23"/>
    <mergeCell ref="B16:D16"/>
    <mergeCell ref="B17:D17"/>
    <mergeCell ref="B18:C18"/>
    <mergeCell ref="B21:D21"/>
    <mergeCell ref="B20:D2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bežné výdavky</vt:lpstr>
      <vt:lpstr>kapitálové výdavky</vt:lpstr>
      <vt:lpstr>bežné  príjmy</vt:lpstr>
      <vt:lpstr>kapitálové príjmy</vt:lpstr>
      <vt:lpstr>rekapituálica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2016-12-09T07:30:10Z</dcterms:modified>
</cp:coreProperties>
</file>